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activeTab="0"/>
  </bookViews>
  <sheets>
    <sheet name="Table 6" sheetId="1" r:id="rId1"/>
  </sheets>
  <definedNames>
    <definedName name="_xlnm.Print_Area" localSheetId="0">'Table 6'!$A$1:$D$57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<sst xmlns="http://schemas.openxmlformats.org/spreadsheetml/2006/main" count="44" uniqueCount="28">
  <si>
    <t>Fiscal Year (Oct/Sept)</t>
  </si>
  <si>
    <t>Production</t>
  </si>
  <si>
    <t>Imports</t>
  </si>
  <si>
    <t>Disappearance</t>
  </si>
  <si>
    <t xml:space="preserve"> Human consumption</t>
  </si>
  <si>
    <t>Total</t>
  </si>
  <si>
    <t>Exports</t>
  </si>
  <si>
    <t>HFCS Cons. (dry weight)</t>
  </si>
  <si>
    <t xml:space="preserve"> Miscellaneous</t>
  </si>
  <si>
    <t xml:space="preserve">    2010/11 </t>
  </si>
  <si>
    <t xml:space="preserve">    2011/12   1/</t>
  </si>
  <si>
    <t xml:space="preserve">  Imports for consumption</t>
  </si>
  <si>
    <t xml:space="preserve">  Imports for other uses (includes IMMEX)</t>
  </si>
  <si>
    <t xml:space="preserve"> Other deliveries (IMMEX)</t>
  </si>
  <si>
    <t xml:space="preserve"> Exports to the United States &amp; Puerto Rico</t>
  </si>
  <si>
    <t xml:space="preserve"> Exports to other countries</t>
  </si>
  <si>
    <t xml:space="preserve">    2012/13   1/</t>
  </si>
  <si>
    <t>Stocks-to-Human Cons. (percent)</t>
  </si>
  <si>
    <t>Stocks-to-Use (percent)</t>
  </si>
  <si>
    <t xml:space="preserve">                          1,000 metric tons, actual weight</t>
  </si>
  <si>
    <t xml:space="preserve">                           1,000 metric tons, raw value</t>
  </si>
  <si>
    <r>
      <t>Source: USDA, WASDE and ERS, MTED,</t>
    </r>
    <r>
      <rPr>
        <i/>
        <sz val="10"/>
        <rFont val="Arial"/>
        <family val="2"/>
      </rPr>
      <t xml:space="preserve"> Sugar and Sweeteners Outlook</t>
    </r>
    <r>
      <rPr>
        <sz val="10"/>
        <rFont val="Arial"/>
        <family val="0"/>
      </rPr>
      <t>.</t>
    </r>
  </si>
  <si>
    <t xml:space="preserve">Table 6  -- Mexico: sugar production, supply, and sugar and HFCS utilization </t>
  </si>
  <si>
    <t>Total supply</t>
  </si>
  <si>
    <t>Total use</t>
  </si>
  <si>
    <t>Beginning stocks</t>
  </si>
  <si>
    <t>Ending stocks</t>
  </si>
  <si>
    <t>1/ Forecast.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</si>
</sst>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_);_(* \(#,##0\);_(* &quot;-&quot;??_);_(@_)"/>
    <numFmt numFmtId="167" formatCode="#.00"/>
    <numFmt numFmtId="168" formatCode="#,##0.000"/>
  </numFmts>
  <fonts count="23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8"/>
      <name val="Courier"/>
      <family val="0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 locked="0"/>
    </xf>
    <xf numFmtId="0" fontId="8" fillId="0" borderId="0" applyNumberFormat="0" applyFill="0" applyBorder="0" applyAlignment="0" applyProtection="0"/>
    <xf numFmtId="167" fontId="7" fillId="0" borderId="0">
      <alignment/>
      <protection locked="0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 locked="0"/>
    </xf>
    <xf numFmtId="0" fontId="14" fillId="0" borderId="0">
      <alignment/>
      <protection locked="0"/>
    </xf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9">
      <alignment/>
      <protection locked="0"/>
    </xf>
    <xf numFmtId="0" fontId="2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10" xfId="0" applyNumberFormat="1" applyBorder="1" applyAlignment="1" quotePrefix="1">
      <alignment horizontal="left"/>
    </xf>
    <xf numFmtId="2" fontId="0" fillId="0" borderId="10" xfId="0" applyNumberFormat="1" applyBorder="1" applyAlignment="1">
      <alignment/>
    </xf>
    <xf numFmtId="0" fontId="0" fillId="0" borderId="10" xfId="0" applyBorder="1" applyAlignment="1" quotePrefix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10" xfId="0" applyNumberForma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workbookViewId="0" topLeftCell="A1">
      <pane xSplit="1" ySplit="4" topLeftCell="B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5" sqref="F35"/>
    </sheetView>
  </sheetViews>
  <sheetFormatPr defaultColWidth="9.140625" defaultRowHeight="12.75"/>
  <cols>
    <col min="1" max="1" width="39.140625" style="0" customWidth="1"/>
    <col min="2" max="4" width="16.57421875" style="0" customWidth="1"/>
    <col min="17" max="18" width="12.421875" style="0" bestFit="1" customWidth="1"/>
  </cols>
  <sheetData>
    <row r="1" s="2" customFormat="1" ht="12.75">
      <c r="A1" s="1" t="s">
        <v>22</v>
      </c>
    </row>
    <row r="3" spans="1:4" s="2" customFormat="1" ht="12.75">
      <c r="A3" s="2" t="s">
        <v>0</v>
      </c>
      <c r="B3" s="7" t="s">
        <v>9</v>
      </c>
      <c r="C3" s="7" t="s">
        <v>10</v>
      </c>
      <c r="D3" s="7" t="s">
        <v>16</v>
      </c>
    </row>
    <row r="5" ht="12.75">
      <c r="B5" t="s">
        <v>20</v>
      </c>
    </row>
    <row r="6" spans="1:4" ht="12.75">
      <c r="A6" t="s">
        <v>25</v>
      </c>
      <c r="B6" s="8">
        <f aca="true" t="shared" si="0" ref="B6:D7">B30*1.06</f>
        <v>973.0000000000034</v>
      </c>
      <c r="C6" s="8">
        <f t="shared" si="0"/>
        <v>805.50036</v>
      </c>
      <c r="D6" s="8">
        <f t="shared" si="0"/>
        <v>872.3471400000001</v>
      </c>
    </row>
    <row r="7" spans="1:4" ht="12.75">
      <c r="A7" t="s">
        <v>1</v>
      </c>
      <c r="B7" s="8">
        <f t="shared" si="0"/>
        <v>5494.51</v>
      </c>
      <c r="C7" s="8">
        <f t="shared" si="0"/>
        <v>5351.3771400000005</v>
      </c>
      <c r="D7" s="8">
        <f>D31*1.06</f>
        <v>5618</v>
      </c>
    </row>
    <row r="8" spans="1:4" ht="12.75">
      <c r="A8" t="s">
        <v>2</v>
      </c>
      <c r="B8" s="8">
        <f>B9+B10</f>
        <v>306.50854000000004</v>
      </c>
      <c r="C8" s="8">
        <f>1.06*C32</f>
        <v>405.49558</v>
      </c>
      <c r="D8" s="8">
        <f>1.06*D32</f>
        <v>192.03702</v>
      </c>
    </row>
    <row r="9" spans="1:4" ht="12.75">
      <c r="A9" t="s">
        <v>11</v>
      </c>
      <c r="B9" s="8">
        <f aca="true" t="shared" si="1" ref="B9:D10">B33*1.06</f>
        <v>113.89488</v>
      </c>
      <c r="C9" s="8">
        <f t="shared" si="1"/>
        <v>224.05856000000003</v>
      </c>
      <c r="D9" s="8">
        <f t="shared" si="1"/>
        <v>0</v>
      </c>
    </row>
    <row r="10" spans="1:4" ht="12.75">
      <c r="A10" t="s">
        <v>12</v>
      </c>
      <c r="B10" s="8">
        <f t="shared" si="1"/>
        <v>192.61366</v>
      </c>
      <c r="C10" s="8">
        <f t="shared" si="1"/>
        <v>181.43702000000002</v>
      </c>
      <c r="D10" s="8">
        <f t="shared" si="1"/>
        <v>192.03702</v>
      </c>
    </row>
    <row r="11" spans="2:4" ht="12.75">
      <c r="B11" s="8"/>
      <c r="C11" s="8"/>
      <c r="D11" s="8"/>
    </row>
    <row r="12" spans="1:4" ht="12.75">
      <c r="A12" t="s">
        <v>23</v>
      </c>
      <c r="B12" s="8">
        <f>B6+B7+B8</f>
        <v>6774.018540000004</v>
      </c>
      <c r="C12" s="8">
        <f>C6+C7+C8</f>
        <v>6562.37308</v>
      </c>
      <c r="D12" s="8">
        <f>D6+D7+D8</f>
        <v>6682.38416</v>
      </c>
    </row>
    <row r="13" spans="2:4" ht="12.75">
      <c r="B13" s="9"/>
      <c r="C13" s="9"/>
      <c r="D13" s="9"/>
    </row>
    <row r="14" spans="1:4" ht="12.75">
      <c r="A14" t="s">
        <v>3</v>
      </c>
      <c r="B14" s="9"/>
      <c r="C14" s="9"/>
      <c r="D14" s="9"/>
    </row>
    <row r="15" spans="1:4" ht="12.75">
      <c r="A15" t="s">
        <v>4</v>
      </c>
      <c r="B15" s="8">
        <f>B39*1.06</f>
        <v>4186.9819800000005</v>
      </c>
      <c r="C15" s="8">
        <f>1.06*C39</f>
        <v>4346</v>
      </c>
      <c r="D15" s="8">
        <f>1.06*D39</f>
        <v>4321.67194</v>
      </c>
    </row>
    <row r="16" spans="1:4" ht="12.75">
      <c r="A16" t="s">
        <v>13</v>
      </c>
      <c r="B16" s="8">
        <f>B40*1.06</f>
        <v>310.34574000000003</v>
      </c>
      <c r="C16" s="8">
        <v>300</v>
      </c>
      <c r="D16" s="8">
        <v>300</v>
      </c>
    </row>
    <row r="17" spans="1:4" ht="12.75">
      <c r="A17" t="s">
        <v>8</v>
      </c>
      <c r="B17" s="8">
        <f>B12-B26-B20-B15-B16</f>
        <v>-86.3512799999965</v>
      </c>
      <c r="C17" s="8"/>
      <c r="D17" s="8"/>
    </row>
    <row r="18" spans="1:4" ht="12.75">
      <c r="A18" t="s">
        <v>5</v>
      </c>
      <c r="B18" s="8">
        <f>B15+B16+B17</f>
        <v>4410.976440000004</v>
      </c>
      <c r="C18" s="8">
        <f>C15+C16+C17</f>
        <v>4646</v>
      </c>
      <c r="D18" s="8">
        <f>D15+D16+D17</f>
        <v>4621.67194</v>
      </c>
    </row>
    <row r="19" spans="2:4" ht="12.75">
      <c r="B19" s="9"/>
      <c r="C19" s="9"/>
      <c r="D19" s="9"/>
    </row>
    <row r="20" spans="1:4" ht="12.75">
      <c r="A20" t="s">
        <v>6</v>
      </c>
      <c r="B20" s="8">
        <f aca="true" t="shared" si="2" ref="B20:D22">1.06*B44</f>
        <v>1557.54174</v>
      </c>
      <c r="C20" s="8">
        <f t="shared" si="2"/>
        <v>1042.9659399999996</v>
      </c>
      <c r="D20" s="8">
        <f t="shared" si="2"/>
        <v>1217.9861917000005</v>
      </c>
    </row>
    <row r="21" spans="1:4" ht="12.75">
      <c r="A21" t="s">
        <v>14</v>
      </c>
      <c r="B21" s="8">
        <f t="shared" si="2"/>
        <v>1517.7461600000001</v>
      </c>
      <c r="C21" s="8">
        <f t="shared" si="2"/>
        <v>1032.3659399999995</v>
      </c>
      <c r="D21" s="8">
        <f t="shared" si="2"/>
        <v>1207.3861917000004</v>
      </c>
    </row>
    <row r="22" spans="1:4" ht="12.75">
      <c r="A22" t="s">
        <v>15</v>
      </c>
      <c r="B22" s="8">
        <f t="shared" si="2"/>
        <v>39.79557999999989</v>
      </c>
      <c r="C22" s="8">
        <f t="shared" si="2"/>
        <v>10.600000000000001</v>
      </c>
      <c r="D22" s="8">
        <f t="shared" si="2"/>
        <v>10.600000000000001</v>
      </c>
    </row>
    <row r="23" spans="2:4" ht="12.75">
      <c r="B23" s="9"/>
      <c r="C23" s="9"/>
      <c r="D23" s="9"/>
    </row>
    <row r="24" spans="1:4" ht="12.75">
      <c r="A24" t="s">
        <v>24</v>
      </c>
      <c r="B24" s="8">
        <f>B18+B20</f>
        <v>5968.518180000004</v>
      </c>
      <c r="C24" s="8">
        <f>C18+C20</f>
        <v>5688.96594</v>
      </c>
      <c r="D24" s="8">
        <f>D18+D20</f>
        <v>5839.658131700001</v>
      </c>
    </row>
    <row r="25" spans="2:4" ht="12.75">
      <c r="B25" s="9"/>
      <c r="C25" s="9"/>
      <c r="D25" s="9"/>
    </row>
    <row r="26" spans="1:4" ht="12.75">
      <c r="A26" t="s">
        <v>26</v>
      </c>
      <c r="B26" s="8">
        <f>B50*1.06</f>
        <v>805.50036</v>
      </c>
      <c r="C26" s="8">
        <f>C50*1.06</f>
        <v>872.3471400000001</v>
      </c>
      <c r="D26" s="8">
        <f>D50*1.06</f>
        <v>842.7260283000002</v>
      </c>
    </row>
    <row r="29" ht="12.75">
      <c r="B29" t="s">
        <v>19</v>
      </c>
    </row>
    <row r="30" spans="1:4" ht="12.75">
      <c r="A30" t="s">
        <v>25</v>
      </c>
      <c r="B30" s="8">
        <v>917.92452830189</v>
      </c>
      <c r="C30" s="8">
        <f>B50</f>
        <v>759.906</v>
      </c>
      <c r="D30" s="8">
        <f>C50</f>
        <v>822.969</v>
      </c>
    </row>
    <row r="31" spans="1:4" ht="12.75">
      <c r="A31" t="s">
        <v>1</v>
      </c>
      <c r="B31" s="8">
        <v>5183.5</v>
      </c>
      <c r="C31" s="8">
        <v>5048.469</v>
      </c>
      <c r="D31" s="8">
        <v>5300</v>
      </c>
    </row>
    <row r="32" spans="1:4" ht="12.75">
      <c r="A32" t="s">
        <v>2</v>
      </c>
      <c r="B32" s="8">
        <v>289.159</v>
      </c>
      <c r="C32" s="8">
        <f>C33+C34</f>
        <v>382.543</v>
      </c>
      <c r="D32" s="8">
        <f>D33+D34</f>
        <v>181.167</v>
      </c>
    </row>
    <row r="33" spans="1:4" ht="12.75">
      <c r="A33" t="s">
        <v>11</v>
      </c>
      <c r="B33" s="8">
        <v>107.448</v>
      </c>
      <c r="C33" s="8">
        <v>211.376</v>
      </c>
      <c r="D33" s="8">
        <v>0</v>
      </c>
    </row>
    <row r="34" spans="1:4" ht="12.75">
      <c r="A34" t="s">
        <v>12</v>
      </c>
      <c r="B34" s="8">
        <f>B32-B33</f>
        <v>181.711</v>
      </c>
      <c r="C34" s="8">
        <v>171.167</v>
      </c>
      <c r="D34" s="8">
        <f>171.167+10</f>
        <v>181.167</v>
      </c>
    </row>
    <row r="35" spans="2:4" ht="12.75">
      <c r="B35" s="8"/>
      <c r="C35" s="8"/>
      <c r="D35" s="8"/>
    </row>
    <row r="36" spans="1:4" ht="12.75">
      <c r="A36" t="s">
        <v>23</v>
      </c>
      <c r="B36" s="8">
        <f>B30+B31+B32</f>
        <v>6390.58352830189</v>
      </c>
      <c r="C36" s="8">
        <f>C30+C31+C32</f>
        <v>6190.918</v>
      </c>
      <c r="D36" s="8">
        <f>D30+D31+D32</f>
        <v>6304.136</v>
      </c>
    </row>
    <row r="37" spans="2:4" ht="12.75">
      <c r="B37" s="8"/>
      <c r="C37" s="8"/>
      <c r="D37" s="8"/>
    </row>
    <row r="38" spans="1:4" ht="12.75">
      <c r="A38" t="s">
        <v>3</v>
      </c>
      <c r="B38" s="8"/>
      <c r="C38" s="8"/>
      <c r="D38" s="8"/>
    </row>
    <row r="39" spans="1:4" ht="12.75">
      <c r="A39" t="s">
        <v>4</v>
      </c>
      <c r="B39" s="8">
        <v>3949.983</v>
      </c>
      <c r="C39" s="8">
        <v>4100</v>
      </c>
      <c r="D39" s="8">
        <v>4077.049</v>
      </c>
    </row>
    <row r="40" spans="1:4" ht="12.75">
      <c r="A40" t="s">
        <v>13</v>
      </c>
      <c r="B40" s="8">
        <v>292.779</v>
      </c>
      <c r="C40" s="8">
        <f>C16/1.06</f>
        <v>283.0188679245283</v>
      </c>
      <c r="D40" s="8">
        <f>D16/1.06</f>
        <v>283.0188679245283</v>
      </c>
    </row>
    <row r="41" spans="1:4" ht="12.75">
      <c r="A41" t="s">
        <v>8</v>
      </c>
      <c r="B41" s="8">
        <f>B36-B50-B44-B39-B40</f>
        <v>-81.46347169811042</v>
      </c>
      <c r="C41" s="8"/>
      <c r="D41" s="8"/>
    </row>
    <row r="42" spans="1:4" ht="12.75">
      <c r="A42" t="s">
        <v>5</v>
      </c>
      <c r="B42" s="8">
        <f>B39+B40+B41</f>
        <v>4161.29852830189</v>
      </c>
      <c r="C42" s="8">
        <f>C39+C40</f>
        <v>4383.018867924528</v>
      </c>
      <c r="D42" s="8">
        <f>D39+D40</f>
        <v>4360.067867924528</v>
      </c>
    </row>
    <row r="43" spans="2:4" ht="12.75">
      <c r="B43" s="8"/>
      <c r="C43" s="8"/>
      <c r="D43" s="8"/>
    </row>
    <row r="44" spans="1:4" ht="12.75">
      <c r="A44" t="s">
        <v>6</v>
      </c>
      <c r="B44" s="8">
        <v>1469.379</v>
      </c>
      <c r="C44" s="8">
        <f>C36-C42-C50-1</f>
        <v>983.9301320754712</v>
      </c>
      <c r="D44" s="8">
        <f>D36-D42-D50</f>
        <v>1149.043577075472</v>
      </c>
    </row>
    <row r="45" spans="1:4" ht="12.75">
      <c r="A45" t="s">
        <v>14</v>
      </c>
      <c r="B45" s="8">
        <v>1431.836</v>
      </c>
      <c r="C45" s="8">
        <f>C44-C46</f>
        <v>973.9301320754712</v>
      </c>
      <c r="D45" s="8">
        <f>D44-D46</f>
        <v>1139.043577075472</v>
      </c>
    </row>
    <row r="46" spans="1:4" ht="12.75">
      <c r="A46" t="s">
        <v>15</v>
      </c>
      <c r="B46" s="8">
        <f>B44-B45</f>
        <v>37.54299999999989</v>
      </c>
      <c r="C46" s="8">
        <v>10</v>
      </c>
      <c r="D46" s="8">
        <v>10</v>
      </c>
    </row>
    <row r="47" spans="2:4" ht="12.75">
      <c r="B47" s="8"/>
      <c r="C47" s="8"/>
      <c r="D47" s="8"/>
    </row>
    <row r="48" spans="1:4" ht="12.75">
      <c r="A48" t="s">
        <v>24</v>
      </c>
      <c r="B48" s="8">
        <f>B42+B44</f>
        <v>5630.67752830189</v>
      </c>
      <c r="C48" s="8">
        <f>C42+C44+1</f>
        <v>5367.949</v>
      </c>
      <c r="D48" s="8">
        <f>D42+D44</f>
        <v>5509.1114450000005</v>
      </c>
    </row>
    <row r="49" spans="2:4" ht="12.75">
      <c r="B49" s="8"/>
      <c r="C49" s="8"/>
      <c r="D49" s="8"/>
    </row>
    <row r="50" spans="1:4" ht="12.75">
      <c r="A50" t="s">
        <v>26</v>
      </c>
      <c r="B50" s="8">
        <v>759.906</v>
      </c>
      <c r="C50" s="8">
        <f>0.195*C39+(5048.469-5025)</f>
        <v>822.969</v>
      </c>
      <c r="D50" s="8">
        <f>0.195*D39</f>
        <v>795.0245550000001</v>
      </c>
    </row>
    <row r="51" spans="2:4" ht="12.75">
      <c r="B51" s="9"/>
      <c r="C51" s="9"/>
      <c r="D51" s="9"/>
    </row>
    <row r="52" spans="1:4" ht="12.75">
      <c r="A52" s="3" t="s">
        <v>17</v>
      </c>
      <c r="B52" s="10">
        <f>100*B50/B39</f>
        <v>19.2382093796353</v>
      </c>
      <c r="C52" s="10">
        <f>100*C50/C39</f>
        <v>20.072414634146345</v>
      </c>
      <c r="D52" s="10">
        <f>100*D50/D39</f>
        <v>19.500000000000004</v>
      </c>
    </row>
    <row r="53" spans="1:4" ht="12.75">
      <c r="A53" s="3" t="s">
        <v>18</v>
      </c>
      <c r="B53" s="10">
        <f>100*B50/B48</f>
        <v>13.495818152974103</v>
      </c>
      <c r="C53" s="10">
        <f>100*C50/C48</f>
        <v>15.331162796069787</v>
      </c>
      <c r="D53" s="10">
        <f>100*D50/D48</f>
        <v>14.43108499323524</v>
      </c>
    </row>
    <row r="54" spans="1:4" s="6" customFormat="1" ht="12.75">
      <c r="A54" s="5" t="s">
        <v>7</v>
      </c>
      <c r="B54" s="11">
        <v>1635.114</v>
      </c>
      <c r="C54" s="11">
        <v>1720</v>
      </c>
      <c r="D54" s="11">
        <f>C54*1.05</f>
        <v>1806</v>
      </c>
    </row>
    <row r="55" ht="12.75">
      <c r="A55" t="s">
        <v>27</v>
      </c>
    </row>
    <row r="56" ht="12.75">
      <c r="A56" t="s">
        <v>21</v>
      </c>
    </row>
    <row r="57" ht="13.5" customHeight="1"/>
    <row r="59" spans="2:4" ht="12.75">
      <c r="B59" s="4"/>
      <c r="C59" s="4"/>
      <c r="D59" s="4"/>
    </row>
    <row r="67" spans="12:16" ht="12.75">
      <c r="L67">
        <v>4692.74</v>
      </c>
      <c r="M67">
        <v>22.674856083716445</v>
      </c>
      <c r="N67">
        <v>1194.9649156118567</v>
      </c>
      <c r="O67">
        <v>5097</v>
      </c>
      <c r="P67">
        <f>N67/O67</f>
        <v>0.2344447548777431</v>
      </c>
    </row>
    <row r="68" spans="12:18" ht="12.75">
      <c r="L68">
        <v>4861.74</v>
      </c>
      <c r="M68">
        <v>22.05138788051045</v>
      </c>
      <c r="N68">
        <v>1237.9649156118567</v>
      </c>
      <c r="O68">
        <v>5380</v>
      </c>
      <c r="P68">
        <f>N68/O68</f>
        <v>0.23010500290183208</v>
      </c>
      <c r="Q68">
        <f>L68^-4.8</f>
        <v>2.0109427095428954E-18</v>
      </c>
      <c r="R68">
        <f>P68/Q68</f>
        <v>1.1442643383616678E+17</v>
      </c>
    </row>
    <row r="69" spans="12:16" ht="12.75">
      <c r="L69">
        <v>4713.227</v>
      </c>
      <c r="M69">
        <v>28.70021590164625</v>
      </c>
      <c r="N69">
        <v>1583.9649156118567</v>
      </c>
      <c r="O69">
        <v>5257</v>
      </c>
      <c r="P69">
        <f>N69/O69</f>
        <v>0.3013058618245875</v>
      </c>
    </row>
    <row r="70" spans="12:16" ht="12.75">
      <c r="L70">
        <v>4648.878</v>
      </c>
      <c r="M70">
        <v>32.342718500758</v>
      </c>
      <c r="N70">
        <v>1785.9649156118567</v>
      </c>
      <c r="O70">
        <v>5260</v>
      </c>
      <c r="P70">
        <f>N70/O70</f>
        <v>0.33953705619997276</v>
      </c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6--Mexico: sugar production, supply, and sugar HFCS utilization</dc:title>
  <dc:subject>Agricultural Economics</dc:subject>
  <dc:creator>Stephen Haley</dc:creator>
  <cp:keywords>sugar, production, supply, use, HFCS, utilization</cp:keywords>
  <dc:description/>
  <cp:lastModifiedBy>ejmccray</cp:lastModifiedBy>
  <cp:lastPrinted>2012-03-08T18:49:12Z</cp:lastPrinted>
  <dcterms:created xsi:type="dcterms:W3CDTF">2007-06-05T11:48:19Z</dcterms:created>
  <dcterms:modified xsi:type="dcterms:W3CDTF">2012-07-16T18:09:12Z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