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9" sheetId="1" r:id="rId1"/>
  </sheets>
  <definedNames>
    <definedName name="_xlnm.Print_Area" localSheetId="0">'Table 9'!$A$1:$D$58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<sst xmlns="http://schemas.openxmlformats.org/spreadsheetml/2006/main" count="44" uniqueCount="28">
  <si>
    <t>Fiscal Year (Oct/Sept)</t>
  </si>
  <si>
    <t>Beginning Stocks</t>
  </si>
  <si>
    <t>Production</t>
  </si>
  <si>
    <t>Imports</t>
  </si>
  <si>
    <t>Disappearance</t>
  </si>
  <si>
    <t xml:space="preserve"> Human consumption</t>
  </si>
  <si>
    <t>Total</t>
  </si>
  <si>
    <t>Exports</t>
  </si>
  <si>
    <t>Total Use</t>
  </si>
  <si>
    <t>Ending Stocks</t>
  </si>
  <si>
    <t>1/ Forecast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</si>
  <si>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</si>
  <si>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</si>
  <si>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</si>
  <si>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</si>
  <si>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</si>
  <si>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</si>
  <si>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</si>
  <si>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Exports to other countries</t>
  </si>
  <si>
    <t>Source: USDA, WASDE and ERS, MTED, Sugar and Sweeteners Outlook.</t>
  </si>
  <si>
    <t>Total Supply</t>
  </si>
  <si>
    <t xml:space="preserve">    2012/13   1/</t>
  </si>
  <si>
    <t xml:space="preserve">Table 9  -- Mexico: sugar production and supply, and sugar and HFCS utilization </t>
  </si>
  <si>
    <t>Stocks-to-human consumption (percent)</t>
  </si>
  <si>
    <t>HFCS consumption (dry weight)</t>
  </si>
  <si>
    <t>Stocks-to-use (percent)</t>
  </si>
  <si>
    <t>Metric tons, raw value</t>
  </si>
  <si>
    <t>Metric tons, actual weight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</si>
</sst>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 quotePrefix="1">
      <alignment horizontal="left"/>
    </xf>
    <xf numFmtId="2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3" sqref="G33"/>
    </sheetView>
  </sheetViews>
  <sheetFormatPr defaultColWidth="9.140625" defaultRowHeight="12.75"/>
  <cols>
    <col min="1" max="1" width="39.140625" style="0" customWidth="1"/>
    <col min="2" max="4" width="16.57421875" style="0" customWidth="1"/>
    <col min="17" max="18" width="12.421875" style="0" bestFit="1" customWidth="1"/>
  </cols>
  <sheetData>
    <row r="1" s="2" customFormat="1" ht="12.75">
      <c r="A1" s="1" t="s">
        <v>22</v>
      </c>
    </row>
    <row r="3" spans="1:4" s="2" customFormat="1" ht="12.75">
      <c r="A3" s="2" t="s">
        <v>0</v>
      </c>
      <c r="B3" s="11" t="s">
        <v>12</v>
      </c>
      <c r="C3" s="11" t="s">
        <v>13</v>
      </c>
      <c r="D3" s="11" t="s">
        <v>21</v>
      </c>
    </row>
    <row r="6" ht="12.75">
      <c r="C6" t="s">
        <v>26</v>
      </c>
    </row>
    <row r="8" spans="1:4" ht="12.75">
      <c r="A8" t="s">
        <v>1</v>
      </c>
      <c r="B8" s="7">
        <f aca="true" t="shared" si="0" ref="B8:D9">B32*1.06</f>
        <v>973.0000000000034</v>
      </c>
      <c r="C8" s="7">
        <f t="shared" si="0"/>
        <v>805.50036</v>
      </c>
      <c r="D8" s="7">
        <f t="shared" si="0"/>
        <v>847.47</v>
      </c>
    </row>
    <row r="9" spans="1:4" ht="12.75">
      <c r="A9" t="s">
        <v>2</v>
      </c>
      <c r="B9" s="7">
        <f t="shared" si="0"/>
        <v>5494.51</v>
      </c>
      <c r="C9" s="7">
        <f t="shared" si="0"/>
        <v>5194</v>
      </c>
      <c r="D9" s="7">
        <f>D33*1.06+2</f>
        <v>5450.400000000001</v>
      </c>
    </row>
    <row r="10" spans="1:4" ht="12.75">
      <c r="A10" t="s">
        <v>3</v>
      </c>
      <c r="B10" s="7">
        <f>B11+B12</f>
        <v>306.50854000000004</v>
      </c>
      <c r="C10" s="7">
        <f>1.06*C34</f>
        <v>405.49558</v>
      </c>
      <c r="D10" s="7">
        <f>1.06*D34</f>
        <v>192.03702</v>
      </c>
    </row>
    <row r="11" spans="1:4" ht="12.75">
      <c r="A11" t="s">
        <v>14</v>
      </c>
      <c r="B11" s="7">
        <f aca="true" t="shared" si="1" ref="B11:D12">B35*1.06</f>
        <v>113.89488</v>
      </c>
      <c r="C11" s="7">
        <f t="shared" si="1"/>
        <v>224.05856000000003</v>
      </c>
      <c r="D11" s="7">
        <f t="shared" si="1"/>
        <v>0</v>
      </c>
    </row>
    <row r="12" spans="1:4" ht="12.75">
      <c r="A12" t="s">
        <v>15</v>
      </c>
      <c r="B12" s="7">
        <f t="shared" si="1"/>
        <v>192.61366</v>
      </c>
      <c r="C12" s="7">
        <f t="shared" si="1"/>
        <v>181.43702000000002</v>
      </c>
      <c r="D12" s="7">
        <f t="shared" si="1"/>
        <v>192.03702</v>
      </c>
    </row>
    <row r="13" spans="2:4" ht="12.75">
      <c r="B13" s="7"/>
      <c r="C13" s="7"/>
      <c r="D13" s="7"/>
    </row>
    <row r="14" spans="1:4" ht="12.75">
      <c r="A14" t="s">
        <v>20</v>
      </c>
      <c r="B14" s="7">
        <f>B8+B9+B10</f>
        <v>6774.018540000004</v>
      </c>
      <c r="C14" s="7">
        <f>C8+C9+C10</f>
        <v>6404.99594</v>
      </c>
      <c r="D14" s="7">
        <f>D8+D9+D10</f>
        <v>6489.907020000001</v>
      </c>
    </row>
    <row r="15" spans="2:4" ht="12.75">
      <c r="B15" s="8"/>
      <c r="C15" s="8"/>
      <c r="D15" s="8"/>
    </row>
    <row r="16" spans="1:4" ht="12.75">
      <c r="A16" t="s">
        <v>4</v>
      </c>
      <c r="B16" s="8"/>
      <c r="C16" s="8"/>
      <c r="D16" s="8"/>
    </row>
    <row r="17" spans="1:4" ht="12.75">
      <c r="A17" t="s">
        <v>5</v>
      </c>
      <c r="B17" s="7">
        <f>B41*1.06</f>
        <v>4186.9819800000005</v>
      </c>
      <c r="C17" s="7">
        <f>1.06*C41</f>
        <v>4346</v>
      </c>
      <c r="D17" s="7">
        <f>1.06*D41</f>
        <v>4321.67194</v>
      </c>
    </row>
    <row r="18" spans="1:4" ht="12.75">
      <c r="A18" t="s">
        <v>16</v>
      </c>
      <c r="B18" s="7">
        <f>B42*1.06</f>
        <v>310.34574000000003</v>
      </c>
      <c r="C18" s="7">
        <v>300</v>
      </c>
      <c r="D18" s="7">
        <v>300</v>
      </c>
    </row>
    <row r="19" spans="1:4" ht="12.75">
      <c r="A19" t="s">
        <v>11</v>
      </c>
      <c r="B19" s="7">
        <f>B14-B28-B22-B17-B18</f>
        <v>-86.3512799999965</v>
      </c>
      <c r="C19" s="7"/>
      <c r="D19" s="7"/>
    </row>
    <row r="20" spans="1:4" ht="12.75">
      <c r="A20" t="s">
        <v>6</v>
      </c>
      <c r="B20" s="7">
        <f>B17+B18+B19</f>
        <v>4410.976440000004</v>
      </c>
      <c r="C20" s="7">
        <f>C17+C18+C19</f>
        <v>4646</v>
      </c>
      <c r="D20" s="7">
        <f>D17+D18+D19</f>
        <v>4621.67194</v>
      </c>
    </row>
    <row r="21" spans="2:4" ht="12.75">
      <c r="B21" s="8"/>
      <c r="C21" s="8"/>
      <c r="D21" s="8"/>
    </row>
    <row r="22" spans="1:4" ht="12.75">
      <c r="A22" t="s">
        <v>7</v>
      </c>
      <c r="B22" s="7">
        <f aca="true" t="shared" si="2" ref="B22:D24">1.06*B46</f>
        <v>1557.54174</v>
      </c>
      <c r="C22" s="7">
        <f t="shared" si="2"/>
        <v>910.4659399999995</v>
      </c>
      <c r="D22" s="7">
        <f t="shared" si="2"/>
        <v>1023.5090517000002</v>
      </c>
    </row>
    <row r="23" spans="1:4" ht="12.75">
      <c r="A23" t="s">
        <v>17</v>
      </c>
      <c r="B23" s="7">
        <f t="shared" si="2"/>
        <v>1517.7461600000001</v>
      </c>
      <c r="C23" s="7">
        <f t="shared" si="2"/>
        <v>899.8659399999995</v>
      </c>
      <c r="D23" s="7">
        <f t="shared" si="2"/>
        <v>1012.9090517000003</v>
      </c>
    </row>
    <row r="24" spans="1:4" ht="12.75">
      <c r="A24" t="s">
        <v>18</v>
      </c>
      <c r="B24" s="7">
        <f t="shared" si="2"/>
        <v>39.79557999999989</v>
      </c>
      <c r="C24" s="7">
        <f t="shared" si="2"/>
        <v>10.600000000000001</v>
      </c>
      <c r="D24" s="7">
        <f t="shared" si="2"/>
        <v>10.600000000000001</v>
      </c>
    </row>
    <row r="25" spans="2:4" ht="12.75">
      <c r="B25" s="8"/>
      <c r="C25" s="8"/>
      <c r="D25" s="8"/>
    </row>
    <row r="26" spans="1:4" ht="12.75">
      <c r="A26" t="s">
        <v>8</v>
      </c>
      <c r="B26" s="7">
        <f>B20+B22</f>
        <v>5968.518180000004</v>
      </c>
      <c r="C26" s="7">
        <f>C20+C22</f>
        <v>5556.465939999999</v>
      </c>
      <c r="D26" s="7">
        <f>D20+D22</f>
        <v>5645.1809917</v>
      </c>
    </row>
    <row r="27" spans="2:4" ht="12.75">
      <c r="B27" s="8"/>
      <c r="C27" s="8"/>
      <c r="D27" s="8"/>
    </row>
    <row r="28" spans="1:4" ht="12.75">
      <c r="A28" t="s">
        <v>9</v>
      </c>
      <c r="B28" s="7">
        <f>B52*1.06</f>
        <v>805.50036</v>
      </c>
      <c r="C28" s="7">
        <f>C52*1.06</f>
        <v>847.47</v>
      </c>
      <c r="D28" s="7">
        <f>D52*1.06</f>
        <v>842.7260283000002</v>
      </c>
    </row>
    <row r="29" spans="2:4" ht="12.75">
      <c r="B29" s="8"/>
      <c r="C29" s="8"/>
      <c r="D29" s="8"/>
    </row>
    <row r="30" spans="2:4" ht="12.75">
      <c r="B30" s="8"/>
      <c r="C30" s="8" t="s">
        <v>27</v>
      </c>
      <c r="D30" s="8"/>
    </row>
    <row r="31" spans="2:4" ht="12.75">
      <c r="B31" s="8"/>
      <c r="C31" s="8"/>
      <c r="D31" s="8"/>
    </row>
    <row r="32" spans="1:4" ht="12.75">
      <c r="A32" t="s">
        <v>1</v>
      </c>
      <c r="B32" s="7">
        <v>917.92452830189</v>
      </c>
      <c r="C32" s="7">
        <f>B52</f>
        <v>759.906</v>
      </c>
      <c r="D32" s="7">
        <f>C52</f>
        <v>799.5</v>
      </c>
    </row>
    <row r="33" spans="1:4" ht="12.75">
      <c r="A33" t="s">
        <v>2</v>
      </c>
      <c r="B33" s="7">
        <v>5183.5</v>
      </c>
      <c r="C33" s="7">
        <v>4900</v>
      </c>
      <c r="D33" s="7">
        <v>5140</v>
      </c>
    </row>
    <row r="34" spans="1:4" ht="12.75">
      <c r="A34" t="s">
        <v>3</v>
      </c>
      <c r="B34" s="7">
        <v>289.159</v>
      </c>
      <c r="C34" s="7">
        <f>C35+C36</f>
        <v>382.543</v>
      </c>
      <c r="D34" s="7">
        <f>D35+D36</f>
        <v>181.167</v>
      </c>
    </row>
    <row r="35" spans="1:4" ht="12.75">
      <c r="A35" t="s">
        <v>14</v>
      </c>
      <c r="B35" s="7">
        <v>107.448</v>
      </c>
      <c r="C35" s="7">
        <v>211.376</v>
      </c>
      <c r="D35" s="7">
        <v>0</v>
      </c>
    </row>
    <row r="36" spans="1:4" ht="12.75">
      <c r="A36" t="s">
        <v>15</v>
      </c>
      <c r="B36" s="7">
        <f>B34-B35</f>
        <v>181.711</v>
      </c>
      <c r="C36" s="7">
        <v>171.167</v>
      </c>
      <c r="D36" s="7">
        <f>171.167+10</f>
        <v>181.167</v>
      </c>
    </row>
    <row r="37" spans="2:4" ht="12.75">
      <c r="B37" s="7"/>
      <c r="C37" s="7"/>
      <c r="D37" s="7"/>
    </row>
    <row r="38" spans="1:4" ht="12.75">
      <c r="A38" t="s">
        <v>20</v>
      </c>
      <c r="B38" s="7">
        <f>B32+B33+B34</f>
        <v>6390.58352830189</v>
      </c>
      <c r="C38" s="7">
        <f>C32+C33+C34</f>
        <v>6042.449</v>
      </c>
      <c r="D38" s="7">
        <f>D32+D33+D34</f>
        <v>6120.667</v>
      </c>
    </row>
    <row r="39" spans="2:4" ht="12.75">
      <c r="B39" s="7"/>
      <c r="C39" s="7"/>
      <c r="D39" s="7"/>
    </row>
    <row r="40" spans="1:4" ht="12.75">
      <c r="A40" t="s">
        <v>4</v>
      </c>
      <c r="B40" s="7"/>
      <c r="C40" s="7"/>
      <c r="D40" s="7"/>
    </row>
    <row r="41" spans="1:4" ht="12.75">
      <c r="A41" t="s">
        <v>5</v>
      </c>
      <c r="B41" s="7">
        <v>3949.983</v>
      </c>
      <c r="C41" s="7">
        <v>4100</v>
      </c>
      <c r="D41" s="7">
        <v>4077.049</v>
      </c>
    </row>
    <row r="42" spans="1:4" ht="12.75">
      <c r="A42" t="s">
        <v>16</v>
      </c>
      <c r="B42" s="7">
        <v>292.779</v>
      </c>
      <c r="C42" s="7">
        <f>C18/1.06</f>
        <v>283.0188679245283</v>
      </c>
      <c r="D42" s="7">
        <f>D18/1.06</f>
        <v>283.0188679245283</v>
      </c>
    </row>
    <row r="43" spans="1:4" ht="12.75">
      <c r="A43" t="s">
        <v>11</v>
      </c>
      <c r="B43" s="7">
        <f>B38-B52-B46-B41-B42</f>
        <v>-81.46347169811042</v>
      </c>
      <c r="C43" s="7"/>
      <c r="D43" s="7"/>
    </row>
    <row r="44" spans="1:4" ht="12.75">
      <c r="A44" t="s">
        <v>6</v>
      </c>
      <c r="B44" s="7">
        <f>B41+B42+B43</f>
        <v>4161.29852830189</v>
      </c>
      <c r="C44" s="7">
        <f>C41+C42</f>
        <v>4383.018867924528</v>
      </c>
      <c r="D44" s="7">
        <f>D41+D42</f>
        <v>4360.067867924528</v>
      </c>
    </row>
    <row r="45" spans="2:4" ht="12.75">
      <c r="B45" s="7"/>
      <c r="C45" s="7"/>
      <c r="D45" s="7"/>
    </row>
    <row r="46" spans="1:4" ht="12.75">
      <c r="A46" t="s">
        <v>7</v>
      </c>
      <c r="B46" s="7">
        <v>1469.379</v>
      </c>
      <c r="C46" s="7">
        <f>C38-C44-C52-1</f>
        <v>858.9301320754712</v>
      </c>
      <c r="D46" s="7">
        <f>D38-D44-D52</f>
        <v>965.5745770754719</v>
      </c>
    </row>
    <row r="47" spans="1:4" ht="12.75">
      <c r="A47" t="s">
        <v>17</v>
      </c>
      <c r="B47" s="7">
        <v>1431.836</v>
      </c>
      <c r="C47" s="7">
        <f>C46-C48</f>
        <v>848.9301320754712</v>
      </c>
      <c r="D47" s="7">
        <f>D46-D48</f>
        <v>955.5745770754719</v>
      </c>
    </row>
    <row r="48" spans="1:4" ht="12.75">
      <c r="A48" t="s">
        <v>18</v>
      </c>
      <c r="B48" s="7">
        <f>B46-B47</f>
        <v>37.54299999999989</v>
      </c>
      <c r="C48" s="7">
        <v>10</v>
      </c>
      <c r="D48" s="7">
        <v>10</v>
      </c>
    </row>
    <row r="49" spans="2:4" ht="12.75">
      <c r="B49" s="7"/>
      <c r="C49" s="7"/>
      <c r="D49" s="7"/>
    </row>
    <row r="50" spans="1:4" ht="12.75">
      <c r="A50" t="s">
        <v>8</v>
      </c>
      <c r="B50" s="7">
        <f>B44+B46</f>
        <v>5630.67752830189</v>
      </c>
      <c r="C50" s="7">
        <f>C44+C46+1</f>
        <v>5242.949</v>
      </c>
      <c r="D50" s="7">
        <f>D44+D46</f>
        <v>5325.642445</v>
      </c>
    </row>
    <row r="51" spans="2:4" ht="12.75">
      <c r="B51" s="7"/>
      <c r="C51" s="7"/>
      <c r="D51" s="7"/>
    </row>
    <row r="52" spans="1:4" ht="12.75">
      <c r="A52" t="s">
        <v>9</v>
      </c>
      <c r="B52" s="7">
        <v>759.906</v>
      </c>
      <c r="C52" s="7">
        <f>0.195*C41</f>
        <v>799.5</v>
      </c>
      <c r="D52" s="7">
        <f>0.195*D41</f>
        <v>795.0245550000001</v>
      </c>
    </row>
    <row r="53" spans="2:4" ht="12.75">
      <c r="B53" s="8"/>
      <c r="C53" s="8"/>
      <c r="D53" s="8"/>
    </row>
    <row r="54" spans="1:4" ht="12.75">
      <c r="A54" s="3" t="s">
        <v>23</v>
      </c>
      <c r="B54" s="9">
        <f>100*B52/B41</f>
        <v>19.2382093796353</v>
      </c>
      <c r="C54" s="9">
        <f>100*C52/C41</f>
        <v>19.5</v>
      </c>
      <c r="D54" s="9">
        <f>100*D52/D41</f>
        <v>19.500000000000004</v>
      </c>
    </row>
    <row r="55" spans="1:4" ht="12.75">
      <c r="A55" s="3" t="s">
        <v>25</v>
      </c>
      <c r="B55" s="9">
        <f>100*B52/B50</f>
        <v>13.495818152974103</v>
      </c>
      <c r="C55" s="9">
        <f>100*C52/C50</f>
        <v>15.249051631057256</v>
      </c>
      <c r="D55" s="9">
        <f>100*D52/D50</f>
        <v>14.928237545245118</v>
      </c>
    </row>
    <row r="56" spans="1:4" s="6" customFormat="1" ht="12.75">
      <c r="A56" s="5" t="s">
        <v>24</v>
      </c>
      <c r="B56" s="10">
        <v>1635.114</v>
      </c>
      <c r="C56" s="10">
        <v>1720</v>
      </c>
      <c r="D56" s="10">
        <f>C56*1.05</f>
        <v>1806</v>
      </c>
    </row>
    <row r="57" ht="12.75">
      <c r="A57" t="s">
        <v>10</v>
      </c>
    </row>
    <row r="58" ht="12.75">
      <c r="A58" t="s">
        <v>19</v>
      </c>
    </row>
    <row r="59" ht="13.5" customHeight="1"/>
    <row r="61" spans="2:4" ht="12.75">
      <c r="B61" s="4"/>
      <c r="C61" s="4"/>
      <c r="D61" s="4"/>
    </row>
    <row r="69" spans="12:16" ht="12.75">
      <c r="L69">
        <v>4692.74</v>
      </c>
      <c r="M69">
        <v>22.674856083716445</v>
      </c>
      <c r="N69">
        <v>1194.9649156118567</v>
      </c>
      <c r="O69">
        <v>5097</v>
      </c>
      <c r="P69">
        <f>N69/O69</f>
        <v>0.2344447548777431</v>
      </c>
    </row>
    <row r="70" spans="12:18" ht="12.75">
      <c r="L70">
        <v>4861.74</v>
      </c>
      <c r="M70">
        <v>22.05138788051045</v>
      </c>
      <c r="N70">
        <v>1237.9649156118567</v>
      </c>
      <c r="O70">
        <v>5380</v>
      </c>
      <c r="P70">
        <f>N70/O70</f>
        <v>0.23010500290183208</v>
      </c>
      <c r="Q70">
        <f>L70^-4.8</f>
        <v>2.0109427095428954E-18</v>
      </c>
      <c r="R70">
        <f>P70/Q70</f>
        <v>1.1442643383616678E+17</v>
      </c>
    </row>
    <row r="71" spans="12:16" ht="12.75">
      <c r="L71">
        <v>4713.227</v>
      </c>
      <c r="M71">
        <v>28.70021590164625</v>
      </c>
      <c r="N71">
        <v>1583.9649156118567</v>
      </c>
      <c r="O71">
        <v>5257</v>
      </c>
      <c r="P71">
        <f>N71/O71</f>
        <v>0.3013058618245875</v>
      </c>
    </row>
    <row r="72" spans="12:16" ht="12.75">
      <c r="L72">
        <v>4648.878</v>
      </c>
      <c r="M72">
        <v>32.342718500758</v>
      </c>
      <c r="N72">
        <v>1785.9649156118567</v>
      </c>
      <c r="O72">
        <v>5260</v>
      </c>
      <c r="P72">
        <f>N72/O72</f>
        <v>0.33953705619997276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9--Mexico: sugar production and supply, and sugar and HFCS utilization</dc:title>
  <dc:subject>Agricultural Economics</dc:subject>
  <dc:creator>Stephen Haley</dc:creator>
  <cp:keywords>mexico, sugar, production, supply, HFCS, utilization</cp:keywords>
  <dc:description/>
  <cp:lastModifiedBy>Windows User</cp:lastModifiedBy>
  <cp:lastPrinted>2012-05-10T20:45:38Z</cp:lastPrinted>
  <dcterms:created xsi:type="dcterms:W3CDTF">2007-06-05T11:48:19Z</dcterms:created>
  <dcterms:modified xsi:type="dcterms:W3CDTF">2012-05-16T19:54:35Z</dcterms:modified>
  <cp:category>Table</cp:category>
  <cp:version/>
  <cp:contentType/>
  <cp:contentStatus/>
</cp:coreProperties>
</file>