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4" sheetId="1" r:id="rId1"/>
  </sheets>
  <definedNames>
    <definedName name="_xlnm.Print_Area" localSheetId="0">'TABLE 4'!$B$5:$L$45</definedName>
    <definedName name="_xlnm.Print_Titles" localSheetId="0">'TABLE 4'!$A:$A,'TABLE 4'!$1:$4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<sst xmlns="http://schemas.openxmlformats.org/spreadsheetml/2006/main" count="45" uniqueCount="45">
  <si>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</si>
  <si>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</si>
  <si>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</si>
  <si>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</si>
  <si>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</si>
  <si>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</si>
  <si>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</si>
  <si>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</si>
  <si>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</si>
  <si>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</si>
  <si>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Total Supply</t>
  </si>
  <si>
    <t>Miscellaneous</t>
  </si>
  <si>
    <t xml:space="preserve">  Transfer to sugar-cont. products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</si>
  <si>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</si>
  <si>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</si>
  <si>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</si>
  <si>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</si>
  <si>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</si>
  <si>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</si>
  <si>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</si>
  <si>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</si>
  <si>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</si>
  <si>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</si>
  <si>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</si>
  <si>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</si>
  <si>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</si>
  <si>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</si>
  <si>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</si>
  <si>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</si>
  <si>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</si>
  <si>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</si>
  <si>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</si>
  <si>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</si>
  <si>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</si>
  <si>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</si>
  <si>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</si>
  <si>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</si>
  <si>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</si>
  <si>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</si>
  <si>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</si>
  <si>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</si>
  <si>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</si>
  <si>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>Table 4 -- U.S. sugar: supply and use, by fiscal year (Oct./Sept.)</t>
  </si>
  <si>
    <t xml:space="preserve">                                                                                                 1,000 short tons, raw value</t>
  </si>
  <si>
    <t>Source: USDA, WASDE.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</si>
</sst>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168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46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13" s="2" customFormat="1" ht="12.75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2.75">
      <c r="A2" s="5" t="s">
        <v>0</v>
      </c>
      <c r="B2" s="13" t="s">
        <v>1</v>
      </c>
      <c r="C2" s="14" t="s">
        <v>19</v>
      </c>
      <c r="D2" s="14" t="s">
        <v>20</v>
      </c>
      <c r="E2" s="14" t="s">
        <v>24</v>
      </c>
      <c r="F2" s="14" t="s">
        <v>25</v>
      </c>
      <c r="G2" s="14" t="s">
        <v>27</v>
      </c>
      <c r="H2" s="14" t="s">
        <v>28</v>
      </c>
      <c r="I2" s="14" t="s">
        <v>29</v>
      </c>
      <c r="J2" s="14" t="s">
        <v>30</v>
      </c>
      <c r="K2" s="14" t="s">
        <v>31</v>
      </c>
      <c r="L2" s="15" t="s">
        <v>32</v>
      </c>
      <c r="M2" s="15" t="s">
        <v>33</v>
      </c>
    </row>
    <row r="3" spans="1:13" s="2" customFormat="1" ht="12.75">
      <c r="A3" s="4"/>
      <c r="B3" s="7"/>
      <c r="C3" s="3"/>
      <c r="D3" s="8"/>
      <c r="E3" s="8"/>
      <c r="F3" s="8"/>
      <c r="G3" s="8"/>
      <c r="H3" s="8"/>
      <c r="I3" s="8"/>
      <c r="J3" s="9"/>
      <c r="K3" s="9"/>
      <c r="L3" s="9"/>
      <c r="M3" s="9"/>
    </row>
    <row r="4" spans="1:13" s="1" customFormat="1" ht="12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" customFormat="1" ht="12.75">
      <c r="A5" s="5"/>
      <c r="B5" s="5" t="s">
        <v>43</v>
      </c>
      <c r="C5" s="6"/>
      <c r="D5" s="6"/>
      <c r="E5" s="6"/>
      <c r="F5" s="6"/>
      <c r="G5" s="14"/>
      <c r="H5" s="14"/>
      <c r="I5" s="14"/>
      <c r="J5" s="6"/>
      <c r="K5" s="6"/>
      <c r="L5" s="6"/>
      <c r="M5" s="6"/>
    </row>
    <row r="6" spans="1:13" s="1" customFormat="1" ht="12.75">
      <c r="A6" s="10" t="s">
        <v>34</v>
      </c>
      <c r="B6" s="16">
        <v>2216.119</v>
      </c>
      <c r="C6" s="16">
        <v>2179.678</v>
      </c>
      <c r="D6" s="16">
        <v>1527.782</v>
      </c>
      <c r="E6" s="16">
        <v>1670</v>
      </c>
      <c r="F6" s="16">
        <v>1897.33</v>
      </c>
      <c r="G6" s="16">
        <v>1331.648</v>
      </c>
      <c r="H6" s="16">
        <v>1697.526</v>
      </c>
      <c r="I6" s="16">
        <v>1799</v>
      </c>
      <c r="J6" s="16">
        <v>1664.172</v>
      </c>
      <c r="K6" s="16">
        <v>1534.102</v>
      </c>
      <c r="L6" s="16">
        <v>1498.15</v>
      </c>
      <c r="M6" s="16">
        <v>1472.417</v>
      </c>
    </row>
    <row r="7" spans="1:13" s="1" customFormat="1" ht="12.75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0" t="s">
        <v>35</v>
      </c>
      <c r="B8" s="16">
        <f>SUM(B9:B10)</f>
        <v>8768.887999999999</v>
      </c>
      <c r="C8" s="16">
        <f>SUM(C9:C10)</f>
        <v>7900.067</v>
      </c>
      <c r="D8" s="16">
        <f>SUM(D9:D10)</f>
        <v>8425.677</v>
      </c>
      <c r="E8" s="16">
        <f>SUM(E9:E10)</f>
        <v>8649.168</v>
      </c>
      <c r="F8" s="16">
        <f aca="true" t="shared" si="0" ref="F8:L8">SUM(F9:F10)</f>
        <v>7875.988</v>
      </c>
      <c r="G8" s="16">
        <f t="shared" si="0"/>
        <v>7398.829</v>
      </c>
      <c r="H8" s="16">
        <f t="shared" si="0"/>
        <v>8445.401</v>
      </c>
      <c r="I8" s="16">
        <f t="shared" si="0"/>
        <v>8152.155000000001</v>
      </c>
      <c r="J8" s="16">
        <f t="shared" si="0"/>
        <v>7530.929</v>
      </c>
      <c r="K8" s="16">
        <f t="shared" si="0"/>
        <v>7962.638000000001</v>
      </c>
      <c r="L8" s="16">
        <f t="shared" si="0"/>
        <v>7830.683</v>
      </c>
      <c r="M8" s="16">
        <f>SUM(M9:M10)</f>
        <v>8160</v>
      </c>
    </row>
    <row r="9" spans="1:13" ht="12.75">
      <c r="A9" s="5" t="s">
        <v>2</v>
      </c>
      <c r="B9" s="16">
        <v>4679.615999999999</v>
      </c>
      <c r="C9" s="16">
        <v>3915.455</v>
      </c>
      <c r="D9" s="16">
        <v>4462</v>
      </c>
      <c r="E9" s="16">
        <v>4692.218</v>
      </c>
      <c r="F9" s="16">
        <v>4610.773</v>
      </c>
      <c r="G9" s="16">
        <v>4444</v>
      </c>
      <c r="H9" s="16">
        <v>5007.762</v>
      </c>
      <c r="I9" s="16">
        <v>4720.903</v>
      </c>
      <c r="J9" s="16">
        <v>4213.544</v>
      </c>
      <c r="K9" s="16">
        <v>4575.215</v>
      </c>
      <c r="L9" s="16">
        <v>4658.947</v>
      </c>
      <c r="M9" s="16">
        <v>4655</v>
      </c>
    </row>
    <row r="10" spans="1:13" ht="12.75">
      <c r="A10" s="5" t="s">
        <v>3</v>
      </c>
      <c r="B10" s="16">
        <f>SUM(B11:B15)</f>
        <v>4089.2719999999995</v>
      </c>
      <c r="C10" s="16">
        <f>SUM(C11:C15)</f>
        <v>3984.612</v>
      </c>
      <c r="D10" s="16">
        <f>SUM(D11:D15)</f>
        <v>3963.6770000000006</v>
      </c>
      <c r="E10" s="16">
        <f>SUM(E11:E15)</f>
        <v>3956.95</v>
      </c>
      <c r="F10" s="16">
        <f aca="true" t="shared" si="1" ref="F10:L10">SUM(F11:F15)</f>
        <v>3265.215</v>
      </c>
      <c r="G10" s="16">
        <f t="shared" si="1"/>
        <v>2954.829</v>
      </c>
      <c r="H10" s="16">
        <f t="shared" si="1"/>
        <v>3437.639</v>
      </c>
      <c r="I10" s="16">
        <f t="shared" si="1"/>
        <v>3431.2520000000004</v>
      </c>
      <c r="J10" s="16">
        <f t="shared" si="1"/>
        <v>3317.385</v>
      </c>
      <c r="K10" s="16">
        <f t="shared" si="1"/>
        <v>3387.4230000000002</v>
      </c>
      <c r="L10" s="16">
        <f t="shared" si="1"/>
        <v>3171.736</v>
      </c>
      <c r="M10" s="16">
        <f>SUM(M11:M15)</f>
        <v>3505</v>
      </c>
    </row>
    <row r="11" spans="1:13" ht="12.75">
      <c r="A11" s="5" t="s">
        <v>4</v>
      </c>
      <c r="B11" s="16">
        <v>2056.66</v>
      </c>
      <c r="C11" s="16">
        <v>1980.281</v>
      </c>
      <c r="D11" s="16">
        <v>2129.146</v>
      </c>
      <c r="E11" s="16">
        <v>2153.983</v>
      </c>
      <c r="F11" s="16">
        <v>1692.602</v>
      </c>
      <c r="G11" s="16">
        <v>1367.408</v>
      </c>
      <c r="H11" s="16">
        <v>1718.525</v>
      </c>
      <c r="I11" s="16">
        <v>1645.112</v>
      </c>
      <c r="J11" s="16">
        <v>1576.973</v>
      </c>
      <c r="K11" s="16">
        <v>1645.769</v>
      </c>
      <c r="L11" s="16">
        <v>1432.635</v>
      </c>
      <c r="M11" s="16">
        <v>1790</v>
      </c>
    </row>
    <row r="12" spans="1:13" ht="12.75">
      <c r="A12" s="5" t="s">
        <v>5</v>
      </c>
      <c r="B12" s="16">
        <v>1585.091</v>
      </c>
      <c r="C12" s="16">
        <v>1579.931</v>
      </c>
      <c r="D12" s="16">
        <v>1367.24</v>
      </c>
      <c r="E12" s="16">
        <v>1377</v>
      </c>
      <c r="F12" s="16">
        <v>1156.773</v>
      </c>
      <c r="G12" s="16">
        <v>1189.776</v>
      </c>
      <c r="H12" s="16">
        <v>1320.149</v>
      </c>
      <c r="I12" s="16">
        <v>1446.212</v>
      </c>
      <c r="J12" s="16">
        <v>1396.903</v>
      </c>
      <c r="K12" s="16">
        <v>1468.758</v>
      </c>
      <c r="L12" s="16">
        <v>1411.176</v>
      </c>
      <c r="M12" s="16">
        <v>1400</v>
      </c>
    </row>
    <row r="13" spans="1:13" ht="12.75">
      <c r="A13" s="5" t="s">
        <v>6</v>
      </c>
      <c r="B13" s="16">
        <v>206.091</v>
      </c>
      <c r="C13" s="16">
        <v>173.764</v>
      </c>
      <c r="D13" s="16">
        <v>190.985</v>
      </c>
      <c r="E13" s="16">
        <v>175.053</v>
      </c>
      <c r="F13" s="16">
        <v>157.954</v>
      </c>
      <c r="G13" s="16">
        <v>175</v>
      </c>
      <c r="H13" s="16">
        <v>177.391</v>
      </c>
      <c r="I13" s="16">
        <v>157.588</v>
      </c>
      <c r="J13" s="16">
        <v>151.932</v>
      </c>
      <c r="K13" s="16">
        <v>111.659</v>
      </c>
      <c r="L13" s="16">
        <v>145.793</v>
      </c>
      <c r="M13" s="16">
        <v>145</v>
      </c>
    </row>
    <row r="14" spans="1:13" ht="12.75">
      <c r="A14" s="5" t="s">
        <v>7</v>
      </c>
      <c r="B14" s="16">
        <v>241.39</v>
      </c>
      <c r="C14" s="16">
        <v>250.571</v>
      </c>
      <c r="D14" s="16">
        <v>276.306</v>
      </c>
      <c r="E14" s="16">
        <v>250.914</v>
      </c>
      <c r="F14" s="16">
        <v>257.886</v>
      </c>
      <c r="G14" s="16">
        <v>222.645</v>
      </c>
      <c r="H14" s="16">
        <v>221.574</v>
      </c>
      <c r="I14" s="16">
        <v>182.34</v>
      </c>
      <c r="J14" s="16">
        <v>191.577</v>
      </c>
      <c r="K14" s="16">
        <v>161.237</v>
      </c>
      <c r="L14" s="16">
        <v>182.132</v>
      </c>
      <c r="M14" s="16">
        <v>170</v>
      </c>
    </row>
    <row r="15" spans="1:13" ht="12.75">
      <c r="A15" s="5" t="s">
        <v>8</v>
      </c>
      <c r="B15" s="16">
        <v>0.04</v>
      </c>
      <c r="C15" s="16">
        <v>0.065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/>
      <c r="M15" s="16"/>
    </row>
    <row r="16" spans="2:13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5" t="s">
        <v>9</v>
      </c>
      <c r="B17" s="16">
        <f>B18+B19+B20</f>
        <v>1590.435</v>
      </c>
      <c r="C17" s="16">
        <f>C18+C19+C20</f>
        <v>1535.245</v>
      </c>
      <c r="D17" s="16">
        <f>D18+D19+D20</f>
        <v>1730.367</v>
      </c>
      <c r="E17" s="16">
        <f aca="true" t="shared" si="2" ref="E17:J17">E18+E19+E20</f>
        <v>1750.487</v>
      </c>
      <c r="F17" s="16">
        <f t="shared" si="2"/>
        <v>2100</v>
      </c>
      <c r="G17" s="16">
        <f t="shared" si="2"/>
        <v>3443.4</v>
      </c>
      <c r="H17" s="16">
        <f t="shared" si="2"/>
        <v>2079.581</v>
      </c>
      <c r="I17" s="16">
        <f t="shared" si="2"/>
        <v>2620</v>
      </c>
      <c r="J17" s="16">
        <f t="shared" si="2"/>
        <v>3082</v>
      </c>
      <c r="K17" s="16">
        <f>K18+K19+K20</f>
        <v>3319.9139999999998</v>
      </c>
      <c r="L17" s="16">
        <f>L18+L19+L20</f>
        <v>3738.29</v>
      </c>
      <c r="M17" s="16">
        <f>M18+M19+M20</f>
        <v>2820.444</v>
      </c>
    </row>
    <row r="18" spans="1:13" ht="12.75">
      <c r="A18" s="5" t="s">
        <v>36</v>
      </c>
      <c r="B18" s="16">
        <v>1276.9</v>
      </c>
      <c r="C18" s="16">
        <v>1158.475</v>
      </c>
      <c r="D18" s="16">
        <v>1210.367</v>
      </c>
      <c r="E18" s="16">
        <v>1226.487</v>
      </c>
      <c r="F18" s="16">
        <v>1408</v>
      </c>
      <c r="G18" s="16">
        <v>2588.4</v>
      </c>
      <c r="H18" s="16">
        <v>1623.581</v>
      </c>
      <c r="I18" s="16">
        <v>1354</v>
      </c>
      <c r="J18" s="16">
        <v>1370</v>
      </c>
      <c r="K18" s="16">
        <v>1854.381</v>
      </c>
      <c r="L18" s="16">
        <v>1721.257</v>
      </c>
      <c r="M18" s="16">
        <v>1580.444</v>
      </c>
    </row>
    <row r="19" spans="1:13" ht="12.75">
      <c r="A19" s="10" t="s">
        <v>21</v>
      </c>
      <c r="B19" s="16">
        <v>237.81</v>
      </c>
      <c r="C19" s="16">
        <v>296</v>
      </c>
      <c r="D19" s="16">
        <v>488</v>
      </c>
      <c r="E19" s="16">
        <v>464</v>
      </c>
      <c r="F19" s="16">
        <v>500</v>
      </c>
      <c r="G19" s="16">
        <v>349</v>
      </c>
      <c r="H19" s="16">
        <v>390</v>
      </c>
      <c r="I19" s="16">
        <v>565</v>
      </c>
      <c r="J19" s="16">
        <v>308</v>
      </c>
      <c r="K19" s="16">
        <v>448.46</v>
      </c>
      <c r="L19" s="16">
        <v>291.113</v>
      </c>
      <c r="M19" s="16">
        <v>500</v>
      </c>
    </row>
    <row r="20" spans="1:13" ht="12.75">
      <c r="A20" s="5" t="s">
        <v>22</v>
      </c>
      <c r="B20" s="16">
        <f>3.2+72.525</f>
        <v>75.72500000000001</v>
      </c>
      <c r="C20" s="16">
        <f>42.226+38.544</f>
        <v>80.77</v>
      </c>
      <c r="D20" s="16">
        <f>11.758+20.242</f>
        <v>32</v>
      </c>
      <c r="E20" s="16">
        <v>60</v>
      </c>
      <c r="F20" s="16">
        <v>192</v>
      </c>
      <c r="G20" s="16">
        <f>450+56</f>
        <v>506</v>
      </c>
      <c r="H20" s="16">
        <v>66</v>
      </c>
      <c r="I20" s="16">
        <v>701</v>
      </c>
      <c r="J20" s="16">
        <f>J21+2</f>
        <v>1404</v>
      </c>
      <c r="K20" s="16">
        <f>K21+210</f>
        <v>1017.073</v>
      </c>
      <c r="L20" s="16">
        <f>L21+18.39</f>
        <v>1725.92</v>
      </c>
      <c r="M20" s="16">
        <f>M21+10</f>
        <v>740</v>
      </c>
    </row>
    <row r="21" spans="1:13" ht="12.75">
      <c r="A21" s="5" t="s">
        <v>37</v>
      </c>
      <c r="B21" s="16"/>
      <c r="C21" s="16"/>
      <c r="D21" s="16"/>
      <c r="E21" s="16"/>
      <c r="F21" s="16"/>
      <c r="G21" s="16"/>
      <c r="H21" s="16">
        <v>60</v>
      </c>
      <c r="I21" s="16">
        <v>694</v>
      </c>
      <c r="J21" s="16">
        <v>1402</v>
      </c>
      <c r="K21" s="16">
        <v>807.073</v>
      </c>
      <c r="L21" s="16">
        <v>1707.53</v>
      </c>
      <c r="M21" s="16">
        <v>730</v>
      </c>
    </row>
    <row r="22" spans="2:13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5" t="s">
        <v>10</v>
      </c>
      <c r="B23" s="16">
        <f aca="true" t="shared" si="3" ref="B23:G23">B6+B8+B17</f>
        <v>12575.442</v>
      </c>
      <c r="C23" s="16">
        <f t="shared" si="3"/>
        <v>11614.989999999998</v>
      </c>
      <c r="D23" s="16">
        <f t="shared" si="3"/>
        <v>11683.826</v>
      </c>
      <c r="E23" s="16">
        <f t="shared" si="3"/>
        <v>12069.654999999999</v>
      </c>
      <c r="F23" s="16">
        <f t="shared" si="3"/>
        <v>11873.318</v>
      </c>
      <c r="G23" s="16">
        <f t="shared" si="3"/>
        <v>12173.876999999999</v>
      </c>
      <c r="H23" s="16">
        <f>H6+H8+H17</f>
        <v>12222.508</v>
      </c>
      <c r="I23" s="16">
        <f>I6+I8+I17</f>
        <v>12571.155</v>
      </c>
      <c r="J23" s="16">
        <f>J6+J8+J17</f>
        <v>12277.101</v>
      </c>
      <c r="K23" s="16">
        <f>K6+K8+K17</f>
        <v>12816.654000000002</v>
      </c>
      <c r="L23" s="16">
        <f>L6+L8+L17</f>
        <v>13067.123</v>
      </c>
      <c r="M23" s="16">
        <f>M6+M8+M17-1</f>
        <v>12451.860999999999</v>
      </c>
    </row>
    <row r="24" spans="2:13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5" t="s">
        <v>38</v>
      </c>
      <c r="B25" s="16">
        <v>140.909</v>
      </c>
      <c r="C25" s="16">
        <v>137.377</v>
      </c>
      <c r="D25" s="16">
        <v>141.695</v>
      </c>
      <c r="E25" s="16">
        <v>288</v>
      </c>
      <c r="F25" s="16">
        <v>259.03</v>
      </c>
      <c r="G25" s="16">
        <v>203</v>
      </c>
      <c r="H25" s="16">
        <v>421.741</v>
      </c>
      <c r="I25" s="16">
        <v>203.343</v>
      </c>
      <c r="J25" s="16">
        <v>135.935</v>
      </c>
      <c r="K25" s="16">
        <v>210.815</v>
      </c>
      <c r="L25" s="16">
        <v>248.233</v>
      </c>
      <c r="M25" s="16">
        <v>250</v>
      </c>
    </row>
    <row r="26" spans="2:13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5" t="s">
        <v>11</v>
      </c>
      <c r="B28" s="16">
        <v>123</v>
      </c>
      <c r="C28" s="16">
        <f aca="true" t="shared" si="4" ref="C28:M28">C23-(C25+C30+C38)</f>
        <v>-23.707000000002154</v>
      </c>
      <c r="D28" s="16">
        <f t="shared" si="4"/>
        <v>160.875</v>
      </c>
      <c r="E28" s="16">
        <f t="shared" si="4"/>
        <v>22.58599999999933</v>
      </c>
      <c r="F28" s="16">
        <f t="shared" si="4"/>
        <v>94.14599999999882</v>
      </c>
      <c r="G28" s="16">
        <f t="shared" si="4"/>
        <v>-67.45400000000154</v>
      </c>
      <c r="H28" s="16">
        <f t="shared" si="4"/>
        <v>-132.378999999999</v>
      </c>
      <c r="I28" s="16">
        <f t="shared" si="4"/>
        <v>0</v>
      </c>
      <c r="J28" s="16">
        <f t="shared" si="4"/>
        <v>0</v>
      </c>
      <c r="K28" s="16">
        <f t="shared" si="4"/>
        <v>-44.65399999999681</v>
      </c>
      <c r="L28" s="16">
        <f t="shared" si="4"/>
        <v>9.774000000001251</v>
      </c>
      <c r="M28" s="16">
        <f t="shared" si="4"/>
        <v>0</v>
      </c>
    </row>
    <row r="29" spans="2:13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0" t="s">
        <v>26</v>
      </c>
      <c r="B30" s="16">
        <f aca="true" t="shared" si="5" ref="B30:G30">B32+B33+B34</f>
        <v>10131.557999999999</v>
      </c>
      <c r="C30" s="16">
        <f t="shared" si="5"/>
        <v>9973.538</v>
      </c>
      <c r="D30" s="16">
        <f t="shared" si="5"/>
        <v>9711.256</v>
      </c>
      <c r="E30" s="16">
        <f t="shared" si="5"/>
        <v>9861.739</v>
      </c>
      <c r="F30" s="16">
        <f t="shared" si="5"/>
        <v>10188.494</v>
      </c>
      <c r="G30" s="16">
        <f t="shared" si="5"/>
        <v>10340.439</v>
      </c>
      <c r="H30" s="16">
        <f aca="true" t="shared" si="6" ref="H30:M30">H32+H33+H34</f>
        <v>10134.645999999999</v>
      </c>
      <c r="I30" s="16">
        <f t="shared" si="6"/>
        <v>10703.64</v>
      </c>
      <c r="J30" s="16">
        <f t="shared" si="6"/>
        <v>10607.064</v>
      </c>
      <c r="K30" s="16">
        <f t="shared" si="6"/>
        <v>11152.342999999999</v>
      </c>
      <c r="L30" s="16">
        <f t="shared" si="6"/>
        <v>11336.698999999999</v>
      </c>
      <c r="M30" s="16">
        <f t="shared" si="6"/>
        <v>11405</v>
      </c>
    </row>
    <row r="31" spans="1:13" ht="12.75">
      <c r="A31" s="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5" t="s">
        <v>13</v>
      </c>
      <c r="B32" s="16">
        <v>98.426</v>
      </c>
      <c r="C32" s="16">
        <v>155.558</v>
      </c>
      <c r="D32" s="16">
        <v>182.851</v>
      </c>
      <c r="E32" s="16">
        <v>142</v>
      </c>
      <c r="F32" s="16">
        <v>120.875</v>
      </c>
      <c r="G32" s="16">
        <v>105.586</v>
      </c>
      <c r="H32" s="16">
        <v>168.578</v>
      </c>
      <c r="I32" s="16">
        <v>141.091</v>
      </c>
      <c r="J32" s="16">
        <v>120.367</v>
      </c>
      <c r="K32" s="16">
        <v>201.238</v>
      </c>
      <c r="L32" s="16">
        <v>196.212</v>
      </c>
      <c r="M32" s="16">
        <v>180</v>
      </c>
    </row>
    <row r="33" spans="1:13" ht="12.75">
      <c r="A33" s="5" t="s">
        <v>14</v>
      </c>
      <c r="B33" s="16">
        <f>11.818+21.558</f>
        <v>33.376</v>
      </c>
      <c r="C33" s="16">
        <f>23.334+9.289</f>
        <v>32.623</v>
      </c>
      <c r="D33" s="16">
        <f>20.781+3.624</f>
        <v>24.404999999999998</v>
      </c>
      <c r="E33" s="16">
        <f>24.464+14.931+2</f>
        <v>41.394999999999996</v>
      </c>
      <c r="F33" s="16">
        <f>23.012+25.451</f>
        <v>48.463</v>
      </c>
      <c r="G33" s="16">
        <f>23.833+27.02</f>
        <v>50.852999999999994</v>
      </c>
      <c r="H33" s="16">
        <f>26.651+26.054</f>
        <v>52.705</v>
      </c>
      <c r="I33" s="16">
        <f>24.463+36.777</f>
        <v>61.24</v>
      </c>
      <c r="J33" s="16">
        <f>18.2+27.775</f>
        <v>45.974999999999994</v>
      </c>
      <c r="K33" s="16">
        <f>20.364+14.136</f>
        <v>34.5</v>
      </c>
      <c r="L33" s="16">
        <f>15.395+15.871</f>
        <v>31.266</v>
      </c>
      <c r="M33" s="16">
        <f>20+20</f>
        <v>40</v>
      </c>
    </row>
    <row r="34" spans="1:13" ht="12.75">
      <c r="A34" s="10" t="s">
        <v>39</v>
      </c>
      <c r="B34" s="16">
        <v>9999.756</v>
      </c>
      <c r="C34" s="16">
        <v>9785.357</v>
      </c>
      <c r="D34" s="16">
        <v>9504</v>
      </c>
      <c r="E34" s="16">
        <v>9678.344</v>
      </c>
      <c r="F34" s="16">
        <v>10019.156</v>
      </c>
      <c r="G34" s="16">
        <v>10184</v>
      </c>
      <c r="H34" s="16">
        <v>9913.363</v>
      </c>
      <c r="I34" s="16">
        <f>I23-I25-I32-I33-I38</f>
        <v>10501.309</v>
      </c>
      <c r="J34" s="16">
        <f>J23-J25-J32-J33-J38</f>
        <v>10440.722</v>
      </c>
      <c r="K34" s="16">
        <v>10916.605</v>
      </c>
      <c r="L34" s="16">
        <v>11109.221</v>
      </c>
      <c r="M34" s="16">
        <v>11185</v>
      </c>
    </row>
    <row r="35" spans="2:13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5" t="s">
        <v>15</v>
      </c>
      <c r="B36" s="16">
        <f aca="true" t="shared" si="7" ref="B36:M36">B25+B28+B30</f>
        <v>10395.466999999999</v>
      </c>
      <c r="C36" s="16">
        <f t="shared" si="7"/>
        <v>10087.207999999999</v>
      </c>
      <c r="D36" s="16">
        <f t="shared" si="7"/>
        <v>10013.826</v>
      </c>
      <c r="E36" s="16">
        <f t="shared" si="7"/>
        <v>10172.324999999999</v>
      </c>
      <c r="F36" s="16">
        <f t="shared" si="7"/>
        <v>10541.67</v>
      </c>
      <c r="G36" s="16">
        <f t="shared" si="7"/>
        <v>10475.984999999999</v>
      </c>
      <c r="H36" s="16">
        <f t="shared" si="7"/>
        <v>10424.008</v>
      </c>
      <c r="I36" s="16">
        <f t="shared" si="7"/>
        <v>10906.983</v>
      </c>
      <c r="J36" s="16">
        <f t="shared" si="7"/>
        <v>10742.999</v>
      </c>
      <c r="K36" s="16">
        <f t="shared" si="7"/>
        <v>11318.504000000003</v>
      </c>
      <c r="L36" s="16">
        <f t="shared" si="7"/>
        <v>11594.706</v>
      </c>
      <c r="M36" s="16">
        <f t="shared" si="7"/>
        <v>11655</v>
      </c>
    </row>
    <row r="37" spans="1:13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5" t="s">
        <v>40</v>
      </c>
      <c r="B38" s="16">
        <v>2179.678</v>
      </c>
      <c r="C38" s="16">
        <v>1527.782</v>
      </c>
      <c r="D38" s="16">
        <v>1670</v>
      </c>
      <c r="E38" s="16">
        <v>1897.33</v>
      </c>
      <c r="F38" s="16">
        <v>1331.648</v>
      </c>
      <c r="G38" s="16">
        <v>1697.892</v>
      </c>
      <c r="H38" s="16">
        <v>1798.5</v>
      </c>
      <c r="I38" s="16">
        <v>1664.172</v>
      </c>
      <c r="J38" s="16">
        <v>1534.102</v>
      </c>
      <c r="K38" s="16">
        <v>1498.15</v>
      </c>
      <c r="L38" s="16">
        <v>1472.417</v>
      </c>
      <c r="M38" s="16">
        <f>M23-M36</f>
        <v>796.860999999999</v>
      </c>
    </row>
    <row r="39" spans="1:13" ht="12.75">
      <c r="A39" s="10" t="s">
        <v>16</v>
      </c>
      <c r="B39" s="16">
        <f>B38-B40</f>
        <v>1395.427</v>
      </c>
      <c r="C39" s="16">
        <f>C38-C40</f>
        <v>1315.8449999999998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0" t="s">
        <v>23</v>
      </c>
      <c r="B40" s="16">
        <v>784.251</v>
      </c>
      <c r="C40" s="16">
        <v>211.937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ht="12.75"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2" customFormat="1" ht="12.75">
      <c r="A43" s="4" t="s">
        <v>17</v>
      </c>
      <c r="B43" s="18">
        <f aca="true" t="shared" si="8" ref="B43:H43">100*B38/B36</f>
        <v>20.967581350602142</v>
      </c>
      <c r="C43" s="18">
        <f t="shared" si="8"/>
        <v>15.145737056279597</v>
      </c>
      <c r="D43" s="18">
        <f t="shared" si="8"/>
        <v>16.676942459355697</v>
      </c>
      <c r="E43" s="18">
        <f t="shared" si="8"/>
        <v>18.65188145286353</v>
      </c>
      <c r="F43" s="18">
        <f t="shared" si="8"/>
        <v>12.632229997713834</v>
      </c>
      <c r="G43" s="18">
        <f t="shared" si="8"/>
        <v>16.20746879649026</v>
      </c>
      <c r="H43" s="18">
        <f t="shared" si="8"/>
        <v>17.25344032736736</v>
      </c>
      <c r="I43" s="18">
        <f>100*I38/I36</f>
        <v>15.257858199650629</v>
      </c>
      <c r="J43" s="18">
        <f>100*J38/J36</f>
        <v>14.280016222658125</v>
      </c>
      <c r="K43" s="18">
        <f>100*K38/K36</f>
        <v>13.236289884246183</v>
      </c>
      <c r="L43" s="18">
        <f>100*L38/L36</f>
        <v>12.699045581664596</v>
      </c>
      <c r="M43" s="18">
        <f>100*M38/M36</f>
        <v>6.837074217074208</v>
      </c>
    </row>
    <row r="44" ht="12.75">
      <c r="A44" s="11" t="s">
        <v>41</v>
      </c>
    </row>
    <row r="45" ht="12.75">
      <c r="A45" s="12" t="s">
        <v>44</v>
      </c>
    </row>
    <row r="46" ht="12.75">
      <c r="A46" s="5" t="s">
        <v>18</v>
      </c>
    </row>
    <row r="47" ht="12.75">
      <c r="A47" s="10"/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4--U.S. sugar: supply and use, by fiscal year (Oct/Sept.)</dc:title>
  <dc:subject>Agtricultural Economics</dc:subject>
  <dc:creator>S Haley</dc:creator>
  <cp:keywords>supply, sugar, use, fiscal year</cp:keywords>
  <dc:description/>
  <cp:lastModifiedBy>Windows User</cp:lastModifiedBy>
  <cp:lastPrinted>2012-04-17T17:18:57Z</cp:lastPrinted>
  <dcterms:created xsi:type="dcterms:W3CDTF">2012-03-09T14:44:12Z</dcterms:created>
  <dcterms:modified xsi:type="dcterms:W3CDTF">2012-04-24T13:34:49Z</dcterms:modified>
  <cp:category>Yearbook Tables</cp:category>
  <cp:version/>
  <cp:contentType/>
  <cp:contentStatus/>
</cp:coreProperties>
</file>