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able 5" sheetId="1" r:id="rId1"/>
  </sheets>
  <externalReferences>
    <externalReference r:id="rId4"/>
  </externalReferences>
  <definedNames>
    <definedName name="_xlnm.Print_Area" localSheetId="0">'Table 5'!$A$1:$F$38</definedName>
    <definedName name="XLSIMSIM" localSheetId="0" hidden="1">{"Sim",4,"Total deliveries","Projection!$D$16","Beet deliveries","Projection!$F$16","Cane deliveries","Projection!$H$16","Direct consumption imports","Projection!$J$16","1","4","10,000","111991"}</definedName>
    <definedName name="XLSIMSIM" hidden="1">{"Sim",4,"Total deliveries","Projection!$D$16","Beet deliveries","Projection!$F$16","Cane deliveries","Projection!$H$16","Direct consumption imports","Projection!$J$16","1","4","10,000","111991"}</definedName>
    <definedName name="XLSIMSIM_sub_1" hidden="1">"={""Sim"",15,""Total deliveries"",""'Sheet1 (2)'!$D$16"",""Beet deliveries"",""'Sheet1 (2)'!$F$16"",""Cane deliveries"",""'Sheet1 (2)'!$H$16"",""Direct consumption imports"",""'Sheet1 (2)'!$J$16"",""DCI - Nov"",""'Sheet1 (2)'!$J$4"",""DCI - Dec"",""'"</definedName>
    <definedName name="XLSIMSIM_sub_2" hidden="1">"Sheet1 (2)'!$J$5"",""DCI - Jan"",""'Sheet1 (2)'!$J$6"",""DCI - Feb"",""'Sheet1 (2)'!$J$7"",""DCI - Mar"",""'Sheet1 (2)'!$J$8"",""DCI - Apr"",""'Sheet1 (2)'!$J$9"",""DCI - May"",""'Sheet1 (2)'!$J$10"",""DCI - Jun"",""'Sheet1 (2)'!$J$11"",""DCI - Jul"""</definedName>
    <definedName name="XLSIMSIM_sub_3" hidden="1">",""'Sheet1 (2)'!$J$12"",""DCI - Aug"",""'Sheet1 (2)'!$J$13"",""DCI - Sept"",""'Sheet1 (2)'!$J$14"",""1"",""4"",""10,000"",""0""}"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<sst xmlns="http://schemas.openxmlformats.org/spreadsheetml/2006/main" count="87" uniqueCount="61">
  <si>
    <t>Model coefficients</t>
  </si>
  <si>
    <t>Symbols</t>
  </si>
  <si>
    <t>Constant</t>
  </si>
  <si>
    <t>A</t>
  </si>
  <si>
    <t xml:space="preserve"> Residual = I - (II+III)</t>
  </si>
  <si>
    <t>Shifter</t>
  </si>
  <si>
    <t>B</t>
  </si>
  <si>
    <t>Trend (value in FY 2011)</t>
  </si>
  <si>
    <t>C</t>
  </si>
  <si>
    <t>Beet deliveries</t>
  </si>
  <si>
    <t>D</t>
  </si>
  <si>
    <t>Oct</t>
  </si>
  <si>
    <t>E</t>
  </si>
  <si>
    <t>Nov</t>
  </si>
  <si>
    <t>F</t>
  </si>
  <si>
    <t>Dec</t>
  </si>
  <si>
    <t>G</t>
  </si>
  <si>
    <t>Jan</t>
  </si>
  <si>
    <t>H</t>
  </si>
  <si>
    <t>Feb</t>
  </si>
  <si>
    <t>I</t>
  </si>
  <si>
    <t>Mar</t>
  </si>
  <si>
    <t>J</t>
  </si>
  <si>
    <t>Apr</t>
  </si>
  <si>
    <t>K</t>
  </si>
  <si>
    <t>May</t>
  </si>
  <si>
    <t>L</t>
  </si>
  <si>
    <t>Jun</t>
  </si>
  <si>
    <t>M</t>
  </si>
  <si>
    <t>Jul</t>
  </si>
  <si>
    <t>N</t>
  </si>
  <si>
    <t>Aug</t>
  </si>
  <si>
    <t>O</t>
  </si>
  <si>
    <t>Sept</t>
  </si>
  <si>
    <t>P</t>
  </si>
  <si>
    <t>Model projections of monthly deliveries: total, beet sugar, cane sugar, and direct consumption imports (short tons, raw value).</t>
  </si>
  <si>
    <t>Delivery months</t>
  </si>
  <si>
    <t>Formula</t>
  </si>
  <si>
    <t>A+B+C+D*(II)+E</t>
  </si>
  <si>
    <t>A+B+C+D*(II)+F</t>
  </si>
  <si>
    <t>A+B+C+D*(II)+G</t>
  </si>
  <si>
    <t>A+B+C+D*(II)+H</t>
  </si>
  <si>
    <t>A+B+C+D*(II)+J</t>
  </si>
  <si>
    <t>A+B+C+D*(II)+K</t>
  </si>
  <si>
    <t>A+B+C+D*(II)+L</t>
  </si>
  <si>
    <t>A+B+C+D*(II)+M</t>
  </si>
  <si>
    <t>A+B+C+D*(II)+N</t>
  </si>
  <si>
    <t>A+B+C+D*(II)+O</t>
  </si>
  <si>
    <t>A+B+C+D*(II)+P</t>
  </si>
  <si>
    <t>Total projected deliveries</t>
  </si>
  <si>
    <t>Sum</t>
  </si>
  <si>
    <t>Forecast: FY 2012</t>
  </si>
  <si>
    <t>A+B+C+D*(II)+I</t>
  </si>
  <si>
    <t xml:space="preserve">(1) Total deliveries </t>
  </si>
  <si>
    <t>(II) Beet deliveries</t>
  </si>
  <si>
    <t xml:space="preserve">(III) Cane deliveries </t>
  </si>
  <si>
    <t>(IV) Direct Cons. Imports  1/</t>
  </si>
  <si>
    <t>(IV) Direct Cons. Imports</t>
  </si>
  <si>
    <t>Table 5 -- Projection model of U.S. sugar deliveries for human consumption in FY 2012</t>
  </si>
  <si>
    <r>
      <t xml:space="preserve">Source: USDA, ERS, </t>
    </r>
    <r>
      <rPr>
        <i/>
        <sz val="10"/>
        <rFont val="Arial"/>
        <family val="2"/>
      </rPr>
      <t>Sugar and Sweeteners Outlook</t>
    </r>
    <r>
      <rPr>
        <sz val="10"/>
        <rFont val="Arial"/>
        <family val="0"/>
      </rPr>
      <t>.</t>
    </r>
  </si>
  <si>
    <t>1/ Calculated as a residual.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</si>
</sst>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#,##0.0000"/>
    <numFmt numFmtId="167" formatCode="0.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SELINE\PRJ2012\DeliveryProjectionsModel_FY2012SM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ression_smd"/>
      <sheetName val="Projection_smd"/>
      <sheetName val="SMD Model Table-2012"/>
      <sheetName val="Statistics"/>
    </sheetNames>
    <sheetDataSet>
      <sheetData sheetId="0">
        <row r="13">
          <cell r="B13">
            <v>785032.443375</v>
          </cell>
        </row>
        <row r="18">
          <cell r="B18">
            <v>-88527.073713</v>
          </cell>
        </row>
        <row r="20">
          <cell r="B20">
            <v>15624.4457386</v>
          </cell>
        </row>
        <row r="21">
          <cell r="B21">
            <v>-94513.9225241</v>
          </cell>
        </row>
        <row r="22">
          <cell r="B22">
            <v>-187438.026262</v>
          </cell>
        </row>
        <row r="23">
          <cell r="B23">
            <v>-193479.457699</v>
          </cell>
        </row>
        <row r="24">
          <cell r="B24">
            <v>-204366.219758</v>
          </cell>
        </row>
        <row r="25">
          <cell r="B25">
            <v>-62385.6923785</v>
          </cell>
        </row>
        <row r="26">
          <cell r="B26">
            <v>-122297.148377</v>
          </cell>
        </row>
        <row r="27">
          <cell r="B27">
            <v>-89506.1218726</v>
          </cell>
        </row>
        <row r="28">
          <cell r="B28">
            <v>-65159.0772151</v>
          </cell>
        </row>
        <row r="29">
          <cell r="B29">
            <v>-75565.3482458</v>
          </cell>
        </row>
        <row r="30">
          <cell r="B30">
            <v>406140.387063</v>
          </cell>
        </row>
        <row r="37">
          <cell r="B37">
            <v>-44049.9902975</v>
          </cell>
        </row>
        <row r="38">
          <cell r="B38">
            <v>-83936.7192698</v>
          </cell>
        </row>
        <row r="39">
          <cell r="B39">
            <v>-66079.1906673</v>
          </cell>
        </row>
        <row r="40">
          <cell r="B40">
            <v>-68737.2175149</v>
          </cell>
        </row>
        <row r="41">
          <cell r="B41">
            <v>-23546.8428441</v>
          </cell>
        </row>
        <row r="42">
          <cell r="B42">
            <v>-40884.1567</v>
          </cell>
        </row>
        <row r="43">
          <cell r="B43">
            <v>-19963.5647678</v>
          </cell>
        </row>
        <row r="44">
          <cell r="B44">
            <v>-20386.820761</v>
          </cell>
        </row>
        <row r="46">
          <cell r="B46">
            <v>554511.890322</v>
          </cell>
        </row>
        <row r="50">
          <cell r="B50">
            <v>-27120.8810837</v>
          </cell>
        </row>
        <row r="51">
          <cell r="B51">
            <v>-90551.5736073</v>
          </cell>
        </row>
        <row r="52">
          <cell r="B52">
            <v>-104335.134104</v>
          </cell>
        </row>
        <row r="53">
          <cell r="B53">
            <v>-106858.950582</v>
          </cell>
        </row>
        <row r="54">
          <cell r="B54">
            <v>-21250.5260505</v>
          </cell>
        </row>
        <row r="55">
          <cell r="B55">
            <v>-63152.6097622</v>
          </cell>
        </row>
        <row r="56">
          <cell r="B56">
            <v>-37943.3323103</v>
          </cell>
        </row>
        <row r="57">
          <cell r="B57">
            <v>-20019.4388379</v>
          </cell>
        </row>
        <row r="58">
          <cell r="B58">
            <v>-41018.6515983</v>
          </cell>
        </row>
        <row r="60">
          <cell r="B60">
            <v>-0.206181669472</v>
          </cell>
        </row>
        <row r="62">
          <cell r="B62">
            <v>28143.6501649</v>
          </cell>
        </row>
      </sheetData>
      <sheetData sheetId="1">
        <row r="3">
          <cell r="D3">
            <v>1163411</v>
          </cell>
          <cell r="F3">
            <v>381153</v>
          </cell>
          <cell r="H3">
            <v>524060</v>
          </cell>
        </row>
        <row r="4">
          <cell r="D4">
            <v>802338</v>
          </cell>
          <cell r="F4">
            <v>361345</v>
          </cell>
          <cell r="H4">
            <v>485687</v>
          </cell>
        </row>
        <row r="5">
          <cell r="D5">
            <v>848337</v>
          </cell>
          <cell r="F5">
            <v>320535</v>
          </cell>
          <cell r="H5">
            <v>430691</v>
          </cell>
        </row>
        <row r="6">
          <cell r="D6">
            <v>795102</v>
          </cell>
          <cell r="F6">
            <v>351813</v>
          </cell>
          <cell r="H6">
            <v>414483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63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24.00390625" style="0" customWidth="1"/>
    <col min="2" max="2" width="14.57421875" style="0" customWidth="1"/>
    <col min="3" max="5" width="20.00390625" style="0" customWidth="1"/>
    <col min="6" max="6" width="24.28125" style="0" customWidth="1"/>
  </cols>
  <sheetData>
    <row r="1" s="1" customFormat="1" ht="12.75">
      <c r="A1" s="1" t="s">
        <v>58</v>
      </c>
    </row>
    <row r="3" spans="1:10" ht="12.75">
      <c r="A3" s="2" t="s">
        <v>0</v>
      </c>
      <c r="C3" s="3"/>
      <c r="D3" s="4"/>
      <c r="E3" s="3"/>
      <c r="F3" s="4"/>
      <c r="G3" s="5"/>
      <c r="H3" s="5"/>
      <c r="J3" s="5"/>
    </row>
    <row r="4" spans="2:10" ht="12.75">
      <c r="B4" t="s">
        <v>1</v>
      </c>
      <c r="C4" s="3" t="s">
        <v>53</v>
      </c>
      <c r="D4" s="4" t="s">
        <v>54</v>
      </c>
      <c r="E4" s="3" t="s">
        <v>55</v>
      </c>
      <c r="F4" s="4" t="s">
        <v>57</v>
      </c>
      <c r="G4" s="5"/>
      <c r="H4" s="5"/>
      <c r="J4" s="5"/>
    </row>
    <row r="5" spans="1:10" ht="12.75">
      <c r="A5" t="s">
        <v>2</v>
      </c>
      <c r="B5" t="s">
        <v>3</v>
      </c>
      <c r="C5" s="5">
        <f>'[1]Regression_smd'!B13</f>
        <v>785032.443375</v>
      </c>
      <c r="D5" s="5">
        <f>'[1]Regression_smd'!B30</f>
        <v>406140.387063</v>
      </c>
      <c r="E5" s="5">
        <f>'[1]Regression_smd'!B46</f>
        <v>554511.890322</v>
      </c>
      <c r="F5" s="6" t="s">
        <v>4</v>
      </c>
      <c r="G5" s="5"/>
      <c r="H5" s="5"/>
      <c r="J5" s="5"/>
    </row>
    <row r="6" spans="1:10" ht="12.75">
      <c r="A6" t="s">
        <v>5</v>
      </c>
      <c r="B6" t="s">
        <v>6</v>
      </c>
      <c r="C6" s="5">
        <f>'[1]Regression_smd'!B18</f>
        <v>-88527.073713</v>
      </c>
      <c r="D6" s="5">
        <v>0</v>
      </c>
      <c r="E6" s="5">
        <f>'[1]Regression_smd'!B62</f>
        <v>28143.6501649</v>
      </c>
      <c r="F6" s="5"/>
      <c r="G6" s="5"/>
      <c r="H6" s="5"/>
      <c r="J6" s="5"/>
    </row>
    <row r="7" spans="1:10" ht="12.75">
      <c r="A7" t="s">
        <v>7</v>
      </c>
      <c r="B7" t="s">
        <v>8</v>
      </c>
      <c r="C7" s="5">
        <f>21*'[1]Regression_smd'!B20</f>
        <v>328113.3605106</v>
      </c>
      <c r="D7" s="5">
        <v>0</v>
      </c>
      <c r="E7" s="5">
        <v>0</v>
      </c>
      <c r="G7" s="5"/>
      <c r="H7" s="5"/>
      <c r="J7" s="5"/>
    </row>
    <row r="8" spans="1:10" ht="12.75">
      <c r="A8" t="s">
        <v>9</v>
      </c>
      <c r="B8" t="s">
        <v>10</v>
      </c>
      <c r="C8">
        <v>0</v>
      </c>
      <c r="D8">
        <v>0</v>
      </c>
      <c r="E8" s="7">
        <f>'[1]Regression_smd'!B60</f>
        <v>-0.206181669472</v>
      </c>
      <c r="F8" s="5"/>
      <c r="G8" s="5"/>
      <c r="H8" s="5"/>
      <c r="J8" s="5"/>
    </row>
    <row r="9" spans="1:10" ht="12.75">
      <c r="A9" t="s">
        <v>11</v>
      </c>
      <c r="B9" t="s">
        <v>12</v>
      </c>
      <c r="C9" s="5">
        <v>0</v>
      </c>
      <c r="D9" s="5">
        <v>0</v>
      </c>
      <c r="E9" s="5">
        <v>0</v>
      </c>
      <c r="F9" s="5"/>
      <c r="G9" s="5"/>
      <c r="H9" s="5"/>
      <c r="J9" s="5"/>
    </row>
    <row r="10" spans="1:10" ht="12.75">
      <c r="A10" t="s">
        <v>13</v>
      </c>
      <c r="B10" t="s">
        <v>14</v>
      </c>
      <c r="C10" s="5">
        <f>'[1]Regression_smd'!B21</f>
        <v>-94513.9225241</v>
      </c>
      <c r="D10" s="5">
        <f>'[1]Regression_smd'!B37</f>
        <v>-44049.9902975</v>
      </c>
      <c r="E10" s="5">
        <f>'[1]Regression_smd'!B50</f>
        <v>-27120.8810837</v>
      </c>
      <c r="F10" s="5"/>
      <c r="G10" s="5"/>
      <c r="H10" s="5"/>
      <c r="J10" s="5"/>
    </row>
    <row r="11" spans="1:10" ht="12.75">
      <c r="A11" t="s">
        <v>15</v>
      </c>
      <c r="B11" t="s">
        <v>16</v>
      </c>
      <c r="C11" s="5">
        <f>'[1]Regression_smd'!B22</f>
        <v>-187438.026262</v>
      </c>
      <c r="D11" s="5">
        <f>'[1]Regression_smd'!B38</f>
        <v>-83936.7192698</v>
      </c>
      <c r="E11" s="5">
        <f>'[1]Regression_smd'!B51</f>
        <v>-90551.5736073</v>
      </c>
      <c r="F11" s="5"/>
      <c r="G11" s="5"/>
      <c r="H11" s="5"/>
      <c r="J11" s="5"/>
    </row>
    <row r="12" spans="1:5" ht="12.75">
      <c r="A12" t="s">
        <v>17</v>
      </c>
      <c r="B12" t="s">
        <v>18</v>
      </c>
      <c r="C12" s="5">
        <f>'[1]Regression_smd'!B23</f>
        <v>-193479.457699</v>
      </c>
      <c r="D12" s="5">
        <f>'[1]Regression_smd'!B39</f>
        <v>-66079.1906673</v>
      </c>
      <c r="E12" s="5">
        <f>'[1]Regression_smd'!B52</f>
        <v>-104335.134104</v>
      </c>
    </row>
    <row r="13" spans="1:5" ht="12.75">
      <c r="A13" t="s">
        <v>19</v>
      </c>
      <c r="B13" t="s">
        <v>20</v>
      </c>
      <c r="C13" s="5">
        <f>'[1]Regression_smd'!B24</f>
        <v>-204366.219758</v>
      </c>
      <c r="D13" s="5">
        <f>'[1]Regression_smd'!B40</f>
        <v>-68737.2175149</v>
      </c>
      <c r="E13" s="5">
        <f>'[1]Regression_smd'!B53</f>
        <v>-106858.950582</v>
      </c>
    </row>
    <row r="14" spans="1:5" ht="12.75">
      <c r="A14" t="s">
        <v>21</v>
      </c>
      <c r="B14" t="s">
        <v>22</v>
      </c>
      <c r="C14" s="5">
        <f>'[1]Regression_smd'!B25</f>
        <v>-62385.6923785</v>
      </c>
      <c r="D14" s="5">
        <f>'[1]Regression_smd'!B41</f>
        <v>-23546.8428441</v>
      </c>
      <c r="E14" s="5">
        <f>'[1]Regression_smd'!B54</f>
        <v>-21250.5260505</v>
      </c>
    </row>
    <row r="15" spans="1:5" ht="12.75">
      <c r="A15" t="s">
        <v>23</v>
      </c>
      <c r="B15" t="s">
        <v>24</v>
      </c>
      <c r="C15" s="5">
        <f>'[1]Regression_smd'!B26</f>
        <v>-122297.148377</v>
      </c>
      <c r="D15" s="5">
        <f>'[1]Regression_smd'!B42</f>
        <v>-40884.1567</v>
      </c>
      <c r="E15" s="5">
        <f>'[1]Regression_smd'!B55</f>
        <v>-63152.6097622</v>
      </c>
    </row>
    <row r="16" spans="1:5" ht="12.75">
      <c r="A16" t="s">
        <v>25</v>
      </c>
      <c r="B16" t="s">
        <v>26</v>
      </c>
      <c r="C16" s="5">
        <f>'[1]Regression_smd'!B27</f>
        <v>-89506.1218726</v>
      </c>
      <c r="D16" s="5">
        <f>'[1]Regression_smd'!B43</f>
        <v>-19963.5647678</v>
      </c>
      <c r="E16" s="5">
        <f>'[1]Regression_smd'!B56</f>
        <v>-37943.3323103</v>
      </c>
    </row>
    <row r="17" spans="1:5" ht="12.75">
      <c r="A17" t="s">
        <v>27</v>
      </c>
      <c r="B17" t="s">
        <v>28</v>
      </c>
      <c r="C17" s="5">
        <f>'[1]Regression_smd'!B28</f>
        <v>-65159.0772151</v>
      </c>
      <c r="D17" s="5">
        <v>0</v>
      </c>
      <c r="E17" s="5">
        <f>'[1]Regression_smd'!B57</f>
        <v>-20019.4388379</v>
      </c>
    </row>
    <row r="18" spans="1:5" ht="12.75">
      <c r="A18" t="s">
        <v>29</v>
      </c>
      <c r="B18" t="s">
        <v>30</v>
      </c>
      <c r="C18" s="5">
        <f>'[1]Regression_smd'!B29</f>
        <v>-75565.3482458</v>
      </c>
      <c r="D18" s="5">
        <f>'[1]Regression_smd'!B44</f>
        <v>-20386.820761</v>
      </c>
      <c r="E18" s="5">
        <f>'[1]Regression_smd'!B58</f>
        <v>-41018.6515983</v>
      </c>
    </row>
    <row r="19" spans="1:5" ht="12.75">
      <c r="A19" t="s">
        <v>31</v>
      </c>
      <c r="B19" t="s">
        <v>32</v>
      </c>
      <c r="C19" s="5">
        <v>0</v>
      </c>
      <c r="D19" s="5">
        <v>0</v>
      </c>
      <c r="E19" s="5">
        <v>0</v>
      </c>
    </row>
    <row r="20" spans="1:5" ht="12.75">
      <c r="A20" t="s">
        <v>33</v>
      </c>
      <c r="B20" t="s">
        <v>34</v>
      </c>
      <c r="C20" s="5">
        <v>0</v>
      </c>
      <c r="D20" s="5">
        <v>0</v>
      </c>
      <c r="E20" s="5">
        <v>0</v>
      </c>
    </row>
    <row r="22" ht="12.75">
      <c r="A22" s="2" t="s">
        <v>35</v>
      </c>
    </row>
    <row r="23" spans="1:6" ht="12.75">
      <c r="A23" t="s">
        <v>36</v>
      </c>
      <c r="B23" t="s">
        <v>37</v>
      </c>
      <c r="C23" s="3" t="s">
        <v>53</v>
      </c>
      <c r="D23" s="4" t="s">
        <v>54</v>
      </c>
      <c r="E23" s="3" t="s">
        <v>55</v>
      </c>
      <c r="F23" s="8" t="s">
        <v>56</v>
      </c>
    </row>
    <row r="24" spans="1:6" ht="12.75">
      <c r="A24" t="s">
        <v>11</v>
      </c>
      <c r="B24" t="s">
        <v>38</v>
      </c>
      <c r="C24" s="5">
        <f>'[1]Projection_smd'!D3</f>
        <v>1163411</v>
      </c>
      <c r="D24" s="5">
        <f>'[1]Projection_smd'!F3</f>
        <v>381153</v>
      </c>
      <c r="E24" s="5">
        <f>'[1]Projection_smd'!H3</f>
        <v>524060</v>
      </c>
      <c r="F24" s="5">
        <f aca="true" t="shared" si="0" ref="F24:F35">C24-D24-E24</f>
        <v>258198</v>
      </c>
    </row>
    <row r="25" spans="1:6" ht="12.75">
      <c r="A25" t="s">
        <v>13</v>
      </c>
      <c r="B25" t="s">
        <v>39</v>
      </c>
      <c r="C25" s="5">
        <f>'[1]Projection_smd'!D4</f>
        <v>802338</v>
      </c>
      <c r="D25" s="5">
        <f>'[1]Projection_smd'!F4</f>
        <v>361345</v>
      </c>
      <c r="E25" s="5">
        <f>'[1]Projection_smd'!H4</f>
        <v>485687</v>
      </c>
      <c r="F25" s="5">
        <f t="shared" si="0"/>
        <v>-44694</v>
      </c>
    </row>
    <row r="26" spans="1:6" ht="12.75">
      <c r="A26" t="s">
        <v>15</v>
      </c>
      <c r="B26" t="s">
        <v>40</v>
      </c>
      <c r="C26" s="5">
        <f>'[1]Projection_smd'!D5</f>
        <v>848337</v>
      </c>
      <c r="D26" s="5">
        <f>'[1]Projection_smd'!F5</f>
        <v>320535</v>
      </c>
      <c r="E26" s="5">
        <f>'[1]Projection_smd'!H5</f>
        <v>430691</v>
      </c>
      <c r="F26" s="5">
        <f t="shared" si="0"/>
        <v>97111</v>
      </c>
    </row>
    <row r="27" spans="1:6" ht="12.75">
      <c r="A27" t="s">
        <v>17</v>
      </c>
      <c r="B27" t="s">
        <v>41</v>
      </c>
      <c r="C27" s="5">
        <f>'[1]Projection_smd'!D6</f>
        <v>795102</v>
      </c>
      <c r="D27" s="5">
        <f>'[1]Projection_smd'!F6</f>
        <v>351813</v>
      </c>
      <c r="E27" s="5">
        <f>'[1]Projection_smd'!H6</f>
        <v>414483</v>
      </c>
      <c r="F27" s="5">
        <f t="shared" si="0"/>
        <v>28806</v>
      </c>
    </row>
    <row r="28" spans="1:6" ht="12.75">
      <c r="A28" t="s">
        <v>19</v>
      </c>
      <c r="B28" t="s">
        <v>42</v>
      </c>
      <c r="C28" s="5">
        <f aca="true" t="shared" si="1" ref="C28:D35">C$5+C$6+C$7+C13</f>
        <v>820252.5104145999</v>
      </c>
      <c r="D28" s="5">
        <f t="shared" si="1"/>
        <v>337403.1695481</v>
      </c>
      <c r="E28" s="5">
        <f aca="true" t="shared" si="2" ref="E28:E35">E$5+E$6+E$7+E13+E$8*D28</f>
        <v>406230.24112232844</v>
      </c>
      <c r="F28" s="5">
        <f t="shared" si="0"/>
        <v>76619.09974417149</v>
      </c>
    </row>
    <row r="29" spans="1:6" ht="12.75">
      <c r="A29" t="s">
        <v>21</v>
      </c>
      <c r="B29" t="s">
        <v>42</v>
      </c>
      <c r="C29" s="5">
        <f t="shared" si="1"/>
        <v>962233.0377940999</v>
      </c>
      <c r="D29" s="5">
        <f t="shared" si="1"/>
        <v>382593.54421890003</v>
      </c>
      <c r="E29" s="5">
        <f t="shared" si="2"/>
        <v>482521.23876013776</v>
      </c>
      <c r="F29" s="5">
        <f t="shared" si="0"/>
        <v>97118.2548150621</v>
      </c>
    </row>
    <row r="30" spans="1:6" ht="12.75">
      <c r="A30" t="s">
        <v>23</v>
      </c>
      <c r="B30" t="s">
        <v>43</v>
      </c>
      <c r="C30" s="5">
        <f t="shared" si="1"/>
        <v>902321.5817955999</v>
      </c>
      <c r="D30" s="5">
        <f t="shared" si="1"/>
        <v>365256.230363</v>
      </c>
      <c r="E30" s="5">
        <f t="shared" si="2"/>
        <v>444193.7913634073</v>
      </c>
      <c r="F30" s="5">
        <f t="shared" si="0"/>
        <v>92871.56006919255</v>
      </c>
    </row>
    <row r="31" spans="1:6" ht="12.75">
      <c r="A31" t="s">
        <v>25</v>
      </c>
      <c r="B31" t="s">
        <v>44</v>
      </c>
      <c r="C31" s="5">
        <f t="shared" si="1"/>
        <v>935112.6083</v>
      </c>
      <c r="D31" s="5">
        <f t="shared" si="1"/>
        <v>386176.8222952</v>
      </c>
      <c r="E31" s="5">
        <f t="shared" si="2"/>
        <v>465089.62624438386</v>
      </c>
      <c r="F31" s="5">
        <f t="shared" si="0"/>
        <v>83846.15976041602</v>
      </c>
    </row>
    <row r="32" spans="1:6" ht="12.75">
      <c r="A32" t="s">
        <v>27</v>
      </c>
      <c r="B32" t="s">
        <v>45</v>
      </c>
      <c r="C32" s="5">
        <f t="shared" si="1"/>
        <v>959459.6529575</v>
      </c>
      <c r="D32" s="5">
        <f t="shared" si="1"/>
        <v>406140.387063</v>
      </c>
      <c r="E32" s="5">
        <f t="shared" si="2"/>
        <v>478897.39860434644</v>
      </c>
      <c r="F32" s="5">
        <f t="shared" si="0"/>
        <v>74421.86729015352</v>
      </c>
    </row>
    <row r="33" spans="1:6" ht="12.75">
      <c r="A33" t="s">
        <v>29</v>
      </c>
      <c r="B33" t="s">
        <v>46</v>
      </c>
      <c r="C33" s="5">
        <f t="shared" si="1"/>
        <v>949053.3819267999</v>
      </c>
      <c r="D33" s="5">
        <f t="shared" si="1"/>
        <v>385753.566302</v>
      </c>
      <c r="E33" s="5">
        <f t="shared" si="2"/>
        <v>462101.5745836758</v>
      </c>
      <c r="F33" s="5">
        <f t="shared" si="0"/>
        <v>101198.24104112398</v>
      </c>
    </row>
    <row r="34" spans="1:6" ht="12.75">
      <c r="A34" t="s">
        <v>31</v>
      </c>
      <c r="B34" t="s">
        <v>47</v>
      </c>
      <c r="C34" s="5">
        <f t="shared" si="1"/>
        <v>1024618.7301725999</v>
      </c>
      <c r="D34" s="5">
        <f t="shared" si="1"/>
        <v>406140.387063</v>
      </c>
      <c r="E34" s="5">
        <f t="shared" si="2"/>
        <v>498916.8374422464</v>
      </c>
      <c r="F34" s="5">
        <f t="shared" si="0"/>
        <v>119561.50566735351</v>
      </c>
    </row>
    <row r="35" spans="1:6" ht="12.75">
      <c r="A35" t="s">
        <v>33</v>
      </c>
      <c r="B35" t="s">
        <v>48</v>
      </c>
      <c r="C35" s="5">
        <f t="shared" si="1"/>
        <v>1024618.7301725999</v>
      </c>
      <c r="D35" s="5">
        <f t="shared" si="1"/>
        <v>406140.387063</v>
      </c>
      <c r="E35" s="5">
        <f t="shared" si="2"/>
        <v>498916.8374422464</v>
      </c>
      <c r="F35" s="5">
        <f t="shared" si="0"/>
        <v>119561.50566735351</v>
      </c>
    </row>
    <row r="37" spans="1:8" s="1" customFormat="1" ht="12.75">
      <c r="A37" s="1" t="s">
        <v>49</v>
      </c>
      <c r="B37" s="9" t="s">
        <v>50</v>
      </c>
      <c r="C37" s="10">
        <f>SUM(C24:C35)</f>
        <v>11186858.233533802</v>
      </c>
      <c r="D37" s="10">
        <f>SUM(D24:D35)</f>
        <v>4490450.4939162005</v>
      </c>
      <c r="E37" s="10">
        <f>SUM(E24:E35)</f>
        <v>5591788.545562773</v>
      </c>
      <c r="F37" s="10">
        <f>SUM(F24:F35)</f>
        <v>1104619.1940548266</v>
      </c>
      <c r="H37" s="10"/>
    </row>
    <row r="38" ht="12.75">
      <c r="A38" s="11" t="s">
        <v>60</v>
      </c>
    </row>
    <row r="39" ht="12.75">
      <c r="A39" s="11" t="s">
        <v>51</v>
      </c>
    </row>
    <row r="40" ht="12.75">
      <c r="A40" s="11" t="s">
        <v>59</v>
      </c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spans="2:3" ht="12.75">
      <c r="B53" t="s">
        <v>39</v>
      </c>
      <c r="C53" s="5"/>
    </row>
    <row r="54" spans="2:3" ht="12.75">
      <c r="B54" t="s">
        <v>40</v>
      </c>
      <c r="C54" s="5"/>
    </row>
    <row r="55" ht="12.75">
      <c r="B55" t="s">
        <v>41</v>
      </c>
    </row>
    <row r="56" ht="12.75">
      <c r="B56" t="s">
        <v>52</v>
      </c>
    </row>
    <row r="57" ht="12.75">
      <c r="B57" t="s">
        <v>42</v>
      </c>
    </row>
    <row r="58" ht="12.75">
      <c r="B58" t="s">
        <v>43</v>
      </c>
    </row>
    <row r="59" ht="12.75">
      <c r="B59" t="s">
        <v>44</v>
      </c>
    </row>
    <row r="60" ht="12.75">
      <c r="B60" t="s">
        <v>45</v>
      </c>
    </row>
    <row r="61" ht="12.75">
      <c r="B61" t="s">
        <v>46</v>
      </c>
    </row>
    <row r="62" ht="12.75">
      <c r="B62" t="s">
        <v>47</v>
      </c>
    </row>
    <row r="63" ht="12.75">
      <c r="B63" t="s">
        <v>48</v>
      </c>
    </row>
  </sheetData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SHALEY</dc:creator>
  <cp:keywords/>
  <dc:description/>
  <cp:lastModifiedBy>ejmccray</cp:lastModifiedBy>
  <cp:lastPrinted>2012-03-08T19:15:12Z</cp:lastPrinted>
  <dcterms:created xsi:type="dcterms:W3CDTF">2012-03-08T15:08:41Z</dcterms:created>
  <dcterms:modified xsi:type="dcterms:W3CDTF">2012-03-14T13:54:13Z</dcterms:modified>
  <cp:category/>
  <cp:version/>
  <cp:contentType/>
  <cp:contentStatus/>
</cp:coreProperties>
</file>