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8415" windowHeight="8175" activeTab="0"/>
  </bookViews>
  <sheets>
    <sheet name="Table 1" sheetId="1" r:id="rId1"/>
  </sheets>
  <definedNames>
    <definedName name="_xlnm.Print_Area" localSheetId="0">'Table 1'!$A$1:$N$32</definedName>
  </definedNames>
  <calcPr fullCalcOnLoad="1"/>
</workbook>
</file>

<file path=xl/sharedStrings.xml><?xml version="1.0" encoding="utf-8"?>
<sst xmlns="http://schemas.openxmlformats.org/spreadsheetml/2006/main" count="63" uniqueCount="41">
  <si>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</si>
  <si>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</si>
  <si>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</si>
  <si>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</si>
  <si>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</si>
  <si>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</si>
  <si>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</si>
  <si>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</si>
  <si>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</si>
  <si>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</si>
  <si>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</si>
  <si>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</si>
  <si>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</si>
  <si>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</si>
  <si>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</si>
  <si>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</si>
  <si>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</si>
  <si>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</si>
  <si>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</si>
  <si>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</si>
  <si>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</si>
  <si>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</si>
  <si>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</si>
  <si>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</si>
  <si>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</si>
  <si>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</si>
  <si>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</si>
  <si>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</si>
  <si>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</si>
  <si>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</si>
  <si>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</si>
  <si>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</si>
  <si>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</si>
  <si>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</si>
  <si>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</si>
  <si>
    <t>2013/14</t>
  </si>
  <si>
    <t>Total to date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</si>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</sst>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9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574218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30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22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37</v>
      </c>
      <c r="L3" s="5"/>
      <c r="M3" s="5"/>
      <c r="N3" s="5" t="s">
        <v>5</v>
      </c>
    </row>
    <row r="4" spans="1:14" ht="15.75">
      <c r="A4" s="27" t="s">
        <v>23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38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28</v>
      </c>
      <c r="C5" s="39"/>
      <c r="D5" s="25" t="s">
        <v>16</v>
      </c>
      <c r="F5" s="23"/>
      <c r="G5" s="23"/>
      <c r="J5" s="22" t="s">
        <v>29</v>
      </c>
      <c r="K5" s="22"/>
      <c r="L5" s="23"/>
      <c r="M5" s="23"/>
      <c r="N5" s="23"/>
    </row>
    <row r="6" spans="1:14" ht="18.75">
      <c r="A6" s="2" t="s">
        <v>32</v>
      </c>
      <c r="B6" s="29">
        <v>77.198</v>
      </c>
      <c r="C6" s="29">
        <v>76.164</v>
      </c>
      <c r="D6" s="29">
        <f>+F6/C6</f>
        <v>39.82959140801429</v>
      </c>
      <c r="E6" s="36">
        <f>E16</f>
        <v>169.37</v>
      </c>
      <c r="F6" s="28">
        <f>F20</f>
        <v>3033.581</v>
      </c>
      <c r="G6" s="31">
        <f>G20</f>
        <v>40.531023403989295</v>
      </c>
      <c r="H6" s="31">
        <f>SUM(E6:G6)</f>
        <v>3243.4820234039894</v>
      </c>
      <c r="I6" s="9"/>
      <c r="J6" s="28">
        <v>1689</v>
      </c>
      <c r="K6" s="28">
        <f>M6-J6-L6</f>
        <v>96.82894187856346</v>
      </c>
      <c r="L6" s="31">
        <f>L20</f>
        <v>1317.0960815254261</v>
      </c>
      <c r="M6" s="31">
        <f>+H6-N6</f>
        <v>3102.9250234039896</v>
      </c>
      <c r="N6" s="31">
        <f>N19</f>
        <v>140.557</v>
      </c>
    </row>
    <row r="7" spans="1:14" ht="18.75">
      <c r="A7" s="2" t="s">
        <v>33</v>
      </c>
      <c r="B7" s="29">
        <v>76.84</v>
      </c>
      <c r="C7" s="29">
        <v>76.253</v>
      </c>
      <c r="D7" s="29">
        <f>+F7/C7</f>
        <v>44.03740180714201</v>
      </c>
      <c r="E7" s="36">
        <f>N6</f>
        <v>140.557</v>
      </c>
      <c r="F7" s="28">
        <f>F23</f>
        <v>3357.984</v>
      </c>
      <c r="G7" s="31">
        <f>G27</f>
        <v>71.69090820682561</v>
      </c>
      <c r="H7" s="31">
        <f>SUM(E7:G7)</f>
        <v>3570.231908206825</v>
      </c>
      <c r="I7" s="9"/>
      <c r="J7" s="28">
        <v>1734</v>
      </c>
      <c r="K7" s="28">
        <f>M7-J7-L7</f>
        <v>97.59858691673321</v>
      </c>
      <c r="L7" s="31">
        <f>L27</f>
        <v>1646.673321290092</v>
      </c>
      <c r="M7" s="31">
        <f>+H7-N7</f>
        <v>3478.271908206825</v>
      </c>
      <c r="N7" s="31">
        <f>N26</f>
        <v>91.96</v>
      </c>
    </row>
    <row r="8" spans="1:14" ht="18.75">
      <c r="A8" s="2" t="s">
        <v>39</v>
      </c>
      <c r="B8" s="29">
        <v>84.184</v>
      </c>
      <c r="C8" s="29">
        <v>83.403</v>
      </c>
      <c r="D8" s="29">
        <f>+F8/C8</f>
        <v>47.082383127705235</v>
      </c>
      <c r="E8" s="36">
        <f>N7</f>
        <v>91.96</v>
      </c>
      <c r="F8" s="28">
        <v>3926.812</v>
      </c>
      <c r="G8" s="31">
        <v>15</v>
      </c>
      <c r="H8" s="31">
        <f>SUM(E8:G8)</f>
        <v>4033.772</v>
      </c>
      <c r="I8" s="9"/>
      <c r="J8" s="28">
        <v>1770</v>
      </c>
      <c r="K8" s="28">
        <f>M8-J8-L8</f>
        <v>113.77199999999993</v>
      </c>
      <c r="L8" s="31">
        <v>1700</v>
      </c>
      <c r="M8" s="31">
        <f>+H8-N8</f>
        <v>3583.772</v>
      </c>
      <c r="N8" s="31">
        <v>450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30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29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.75">
      <c r="A16" s="2" t="s">
        <v>24</v>
      </c>
      <c r="B16" s="4"/>
      <c r="C16" s="4"/>
      <c r="D16" s="4"/>
      <c r="E16" s="10">
        <v>169.37</v>
      </c>
      <c r="F16" s="14">
        <v>3033.581</v>
      </c>
      <c r="G16" s="32">
        <f>(17.878923+14.400084+10.291065+14.56629+11.194323+16.104045+11.514174+9.262735+11.443715)*2.204622/60</f>
        <v>4.2863493307697995</v>
      </c>
      <c r="H16" s="33">
        <f>SUM(E16:G16)</f>
        <v>3207.23734933077</v>
      </c>
      <c r="I16" s="33"/>
      <c r="J16" s="33">
        <f>M16-L16</f>
        <v>622.7280187874553</v>
      </c>
      <c r="K16" s="33"/>
      <c r="L16" s="32">
        <f>(0.337636+2632.15+0.748724+7306.572+0.732471+6888.149)*2.204622/60</f>
        <v>618.3483305433147</v>
      </c>
      <c r="M16" s="32">
        <f>+H16-N16</f>
        <v>1241.07634933077</v>
      </c>
      <c r="N16" s="33">
        <v>1966.161</v>
      </c>
    </row>
    <row r="17" spans="1:14" ht="15.75">
      <c r="A17" s="2" t="s">
        <v>25</v>
      </c>
      <c r="B17" s="4"/>
      <c r="C17" s="4"/>
      <c r="D17" s="4"/>
      <c r="E17" s="12">
        <f>N16</f>
        <v>1966.161</v>
      </c>
      <c r="F17" s="14" t="s">
        <v>19</v>
      </c>
      <c r="G17" s="32">
        <f>(11.376416+9.226183+8.951896+21.618862+8.754318+17.460625+26.524032+7.145819+17.347634)*2.204622/60</f>
        <v>4.7181036423044995</v>
      </c>
      <c r="H17" s="33">
        <f>SUM(E17:G17)</f>
        <v>1970.8791036423045</v>
      </c>
      <c r="I17" s="33"/>
      <c r="J17" s="33">
        <f>M17-L17</f>
        <v>453.5288714001839</v>
      </c>
      <c r="K17" s="33"/>
      <c r="L17" s="32">
        <f>(2.854746+5018.339+69.99302+5219.503+38.921072+3784.247)*2.204622/60</f>
        <v>519.3302322421206</v>
      </c>
      <c r="M17" s="32">
        <f>+H17-N17</f>
        <v>972.8591036423045</v>
      </c>
      <c r="N17" s="33">
        <v>998.02</v>
      </c>
    </row>
    <row r="18" spans="1:14" ht="15.75">
      <c r="A18" s="2" t="s">
        <v>26</v>
      </c>
      <c r="B18" s="4"/>
      <c r="C18" s="4"/>
      <c r="D18" s="4"/>
      <c r="E18" s="12">
        <f>N17</f>
        <v>998.02</v>
      </c>
      <c r="F18" s="14" t="s">
        <v>19</v>
      </c>
      <c r="G18" s="32">
        <f>(36.712458+7.609024+17.759786+30.096217+9.54973+13.739808+29.21497+5.518407+63.112055)*2.204622/60</f>
        <v>7.8378888527834985</v>
      </c>
      <c r="H18" s="33">
        <f>SUM(E18:G18)</f>
        <v>1005.8578888527835</v>
      </c>
      <c r="I18" s="33"/>
      <c r="J18" s="33">
        <f>M18-L18</f>
        <v>442.2727443265192</v>
      </c>
      <c r="K18" s="33"/>
      <c r="L18" s="32">
        <f>(81.192572+1879.309+34.560636+912.576+28.624631+572.397)*2.204622/60</f>
        <v>128.9211445262643</v>
      </c>
      <c r="M18" s="32">
        <f>+H18-N18</f>
        <v>571.1938888527835</v>
      </c>
      <c r="N18" s="33">
        <v>434.664</v>
      </c>
    </row>
    <row r="19" spans="1:14" ht="15.75">
      <c r="A19" s="13" t="s">
        <v>27</v>
      </c>
      <c r="B19" s="4"/>
      <c r="C19" s="4"/>
      <c r="D19" s="4"/>
      <c r="E19" s="12">
        <f>N18</f>
        <v>434.664</v>
      </c>
      <c r="F19" s="14" t="s">
        <v>19</v>
      </c>
      <c r="G19" s="32">
        <f>(111.376822+9.881406+84.015013+176.116386+15.203759+77.211878+149.986011+12.818613+8.090607)*2.204622/60</f>
        <v>23.6886815781315</v>
      </c>
      <c r="H19" s="33">
        <f>SUM(E19:G19)</f>
        <v>458.35268157813147</v>
      </c>
      <c r="I19" s="33"/>
      <c r="J19" s="33">
        <f>M19-L19</f>
        <v>267.2993073644048</v>
      </c>
      <c r="K19" s="33"/>
      <c r="L19" s="32">
        <f>(19.832233+509.956+16.722052+355.025+19.219306+453.532)*2.204622/60</f>
        <v>50.49637421372669</v>
      </c>
      <c r="M19" s="32">
        <f>+H19-N19</f>
        <v>317.7956815781315</v>
      </c>
      <c r="N19" s="33">
        <v>140.557</v>
      </c>
    </row>
    <row r="20" spans="1:14" ht="15.75">
      <c r="A20" s="2" t="s">
        <v>34</v>
      </c>
      <c r="B20" s="4"/>
      <c r="C20" s="4"/>
      <c r="D20" s="4"/>
      <c r="E20" s="12"/>
      <c r="F20" s="14">
        <f>F16</f>
        <v>3033.581</v>
      </c>
      <c r="G20" s="32">
        <f>G16+G17+G18+G19</f>
        <v>40.531023403989295</v>
      </c>
      <c r="H20" s="33">
        <f>E16+F20+G20</f>
        <v>3243.4820234039894</v>
      </c>
      <c r="I20" s="33"/>
      <c r="J20" s="33">
        <f>J16+J17+J18+J19</f>
        <v>1785.8289418785632</v>
      </c>
      <c r="K20" s="33"/>
      <c r="L20" s="32">
        <f>L16+L17+L18+L19</f>
        <v>1317.0960815254261</v>
      </c>
      <c r="M20" s="32">
        <f>M16+M17+M18+M19</f>
        <v>3102.925023403989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3"/>
      <c r="L21" s="32"/>
      <c r="M21" s="32"/>
      <c r="N21" s="33"/>
    </row>
    <row r="22" spans="1:14" ht="18.75" customHeight="1">
      <c r="A22" s="2" t="s">
        <v>35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24</v>
      </c>
      <c r="B23" s="4"/>
      <c r="C23" s="4"/>
      <c r="D23" s="4"/>
      <c r="E23" s="12">
        <f>N19</f>
        <v>140.557</v>
      </c>
      <c r="F23" s="14">
        <v>3357.984</v>
      </c>
      <c r="G23" s="32">
        <f>(14.237016+13.376763+43.887014+46.624618+15.159739+12.443294+33.731433+10.704767+12.792096)*2.204622/60</f>
        <v>7.457381567538001</v>
      </c>
      <c r="H23" s="33">
        <f>SUM(E23:G23)</f>
        <v>3505.9983815675378</v>
      </c>
      <c r="I23" s="33"/>
      <c r="J23" s="33">
        <f>M23-L23</f>
        <v>675.7845481136192</v>
      </c>
      <c r="K23" s="33"/>
      <c r="L23" s="32">
        <f>(20.668973+1484.305+77.491911+7754.687+94.600121+8982.093)*2.204622/60</f>
        <v>676.5928334539185</v>
      </c>
      <c r="M23" s="32">
        <f>+H23-N23</f>
        <v>1352.3773815675377</v>
      </c>
      <c r="N23" s="33">
        <v>2153.621</v>
      </c>
    </row>
    <row r="24" spans="1:14" ht="18.75" customHeight="1">
      <c r="A24" s="2" t="s">
        <v>25</v>
      </c>
      <c r="B24" s="4"/>
      <c r="C24" s="4"/>
      <c r="D24" s="4"/>
      <c r="E24" s="12">
        <f>N23</f>
        <v>2153.621</v>
      </c>
      <c r="F24" s="14" t="s">
        <v>19</v>
      </c>
      <c r="G24" s="34">
        <f>(38.690234+10.305543+10.62457+52.197401+10.709096+16.553502+60.146585+12.325051+15.98627)*2.204622/60</f>
        <v>8.360597270012398</v>
      </c>
      <c r="H24" s="35">
        <f>SUM(E24:G24)</f>
        <v>2161.9815972700126</v>
      </c>
      <c r="I24" s="35"/>
      <c r="J24" s="35">
        <f>M24-L24</f>
        <v>447.96650324151403</v>
      </c>
      <c r="K24" s="35"/>
      <c r="L24" s="34">
        <f>(41.038783+6895.293+50.556802+7169.227+52.299193+5391.873)*2.204622/60</f>
        <v>720.1870940284986</v>
      </c>
      <c r="M24" s="32">
        <f>+H24-N24</f>
        <v>1168.1535972700126</v>
      </c>
      <c r="N24" s="35">
        <v>993.828</v>
      </c>
    </row>
    <row r="25" spans="1:14" ht="18.75" customHeight="1">
      <c r="A25" s="2" t="s">
        <v>26</v>
      </c>
      <c r="B25" s="4"/>
      <c r="C25" s="4"/>
      <c r="D25" s="4"/>
      <c r="E25" s="12">
        <f>N24</f>
        <v>993.828</v>
      </c>
      <c r="F25" s="14" t="s">
        <v>19</v>
      </c>
      <c r="G25" s="34">
        <f>(56.274569+15.560086+14.740726+28.793655+15.020362+150.037476+182.760202+20.456683+22.269423)*2.204622/60</f>
        <v>18.5891221854534</v>
      </c>
      <c r="H25" s="35">
        <f>SUM(E25:G25)</f>
        <v>1012.4171221854534</v>
      </c>
      <c r="I25" s="35"/>
      <c r="J25" s="35">
        <f>M25-L25</f>
        <v>414.8140505147773</v>
      </c>
      <c r="K25" s="35"/>
      <c r="L25" s="34">
        <f>(62.033877+3111.591+47.333832+1140.704+45.386144+831.511)*2.204622/60</f>
        <v>192.4840716706761</v>
      </c>
      <c r="M25" s="32">
        <f>+H25-N25</f>
        <v>607.2981221854534</v>
      </c>
      <c r="N25" s="35">
        <v>405.119</v>
      </c>
    </row>
    <row r="26" spans="1:14" ht="18.75" customHeight="1">
      <c r="A26" s="2"/>
      <c r="B26" s="4"/>
      <c r="C26" s="4"/>
      <c r="D26" s="4"/>
      <c r="E26" s="12">
        <f>N25</f>
        <v>405.119</v>
      </c>
      <c r="F26" s="14" t="s">
        <v>19</v>
      </c>
      <c r="G26" s="34">
        <f>(319.517095+19.783813+229.553927+87.904309+26.27332+199.491073+73.091753+19.412043+39.671981)*2.204622/60</f>
        <v>37.2838071838218</v>
      </c>
      <c r="H26" s="35">
        <f>SUM(E26:G26)</f>
        <v>442.40280718382184</v>
      </c>
      <c r="I26" s="35"/>
      <c r="J26" s="35">
        <f>M26-L26</f>
        <v>293.0334850468229</v>
      </c>
      <c r="K26" s="35"/>
      <c r="L26" s="34">
        <f>(20.899736+581.011+27.33998+485.886+16.899554+430.39)*2.204622/60</f>
        <v>57.409322136999</v>
      </c>
      <c r="M26" s="32">
        <f>+H26-N26</f>
        <v>350.44280718382186</v>
      </c>
      <c r="N26" s="35">
        <v>91.96</v>
      </c>
    </row>
    <row r="27" spans="1:14" ht="18.75" customHeight="1">
      <c r="A27" s="2" t="s">
        <v>36</v>
      </c>
      <c r="B27" s="4"/>
      <c r="C27" s="4"/>
      <c r="D27" s="4"/>
      <c r="E27" s="12"/>
      <c r="F27" s="14">
        <f>F23</f>
        <v>3357.984</v>
      </c>
      <c r="G27" s="32">
        <f>SUM(G23:G26)</f>
        <v>71.69090820682561</v>
      </c>
      <c r="H27" s="33">
        <f>E23+F27+G27</f>
        <v>3570.231908206825</v>
      </c>
      <c r="I27" s="33"/>
      <c r="J27" s="33">
        <f>J23+J24+J25+J26</f>
        <v>1831.5985869167334</v>
      </c>
      <c r="K27" s="32"/>
      <c r="L27" s="32">
        <f>SUM(L23:L26)</f>
        <v>1646.673321290092</v>
      </c>
      <c r="M27" s="32">
        <f>SUM(M23:M26)</f>
        <v>3478.2719082068256</v>
      </c>
      <c r="N27" s="33"/>
    </row>
    <row r="28" spans="1:14" ht="15.75">
      <c r="A28" s="1"/>
      <c r="B28" s="1"/>
      <c r="C28" s="1"/>
      <c r="D28" s="1"/>
      <c r="E28" s="15"/>
      <c r="F28" s="16"/>
      <c r="G28" s="15"/>
      <c r="H28" s="16"/>
      <c r="I28" s="16"/>
      <c r="J28" s="15"/>
      <c r="K28" s="15"/>
      <c r="L28" s="15"/>
      <c r="M28" s="15"/>
      <c r="N28" s="15"/>
    </row>
    <row r="29" spans="1:14" ht="18.75">
      <c r="A29" s="17" t="s">
        <v>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18"/>
      <c r="M29" s="4"/>
      <c r="N29" s="4"/>
    </row>
    <row r="30" spans="1:15" ht="18.75" customHeight="1">
      <c r="A30" s="2" t="s">
        <v>20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24"/>
    </row>
    <row r="31" spans="1:14" ht="18.75" customHeight="1">
      <c r="A31" s="26" t="s">
        <v>21</v>
      </c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2" t="s">
        <v>13</v>
      </c>
      <c r="B32" s="19">
        <f ca="1">NOW()</f>
        <v>41927.398965162036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8" ht="15.75">
      <c r="A33" s="2"/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6:18" ht="12.75">
      <c r="F37" s="20"/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spans="15:18" ht="12.75">
      <c r="O456" s="24"/>
      <c r="P456" s="24"/>
      <c r="Q456" s="24"/>
      <c r="R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2014-10-15T13:34:48Z</dcterms:modified>
  <cp:category/>
  <cp:version/>
  <cp:contentType/>
  <cp:contentStatus/>
</cp:coreProperties>
</file>