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5521" windowWidth="10680" windowHeight="7275" tabRatio="633" activeTab="4"/>
  </bookViews>
  <sheets>
    <sheet name="Sheet1" sheetId="1" r:id="rId1"/>
    <sheet name="Sheet2" sheetId="2" r:id="rId2"/>
    <sheet name="Sheet 3" sheetId="3" r:id="rId3"/>
    <sheet name="Sheet4" sheetId="4" r:id="rId4"/>
    <sheet name="Sheet5" sheetId="5" r:id="rId5"/>
    <sheet name="Sheet6" sheetId="6" r:id="rId6"/>
    <sheet name="Sheet7" sheetId="7" r:id="rId7"/>
    <sheet name="Cover chart" sheetId="8" r:id="rId8"/>
    <sheet name="Text chart 2" sheetId="9" r:id="rId9"/>
  </sheets>
  <definedNames>
    <definedName name="_xlnm.Print_Area" localSheetId="2">'Sheet 3'!$A$1:$K$13</definedName>
    <definedName name="_xlnm.Print_Area" localSheetId="0">'Sheet1'!$A$1:$N$29</definedName>
    <definedName name="_xlnm.Print_Area" localSheetId="1">'Sheet2'!$A$1:$J$12</definedName>
    <definedName name="_xlnm.Print_Area" localSheetId="3">'Sheet4'!$A$1:$O$52</definedName>
    <definedName name="_xlnm.Print_Area" localSheetId="4">'Sheet5'!$A$1:$G$47</definedName>
    <definedName name="_xlnm.Print_Area" localSheetId="5">'Sheet6'!$A$1:$I$44</definedName>
    <definedName name="_xlnm.Print_Area" localSheetId="6">'Sheet7'!$A$1:$G$45</definedName>
  </definedNames>
  <calcPr fullCalcOnLoad="1"/>
</workbook>
</file>

<file path=xl/sharedStrings.xml><?xml version="1.0" encoding="utf-8"?>
<sst xmlns="http://schemas.openxmlformats.org/spreadsheetml/2006/main" count="443" uniqueCount="197">
  <si>
    <t>Sept. 1</t>
  </si>
  <si>
    <t xml:space="preserve">          Supply</t>
  </si>
  <si>
    <t>Production</t>
  </si>
  <si>
    <t>Imports</t>
  </si>
  <si>
    <t>Total</t>
  </si>
  <si>
    <t>Exports</t>
  </si>
  <si>
    <t>residual</t>
  </si>
  <si>
    <t>Ending</t>
  </si>
  <si>
    <t>stocks</t>
  </si>
  <si>
    <t>Beginning</t>
  </si>
  <si>
    <t>Oct. 1</t>
  </si>
  <si>
    <t>Domestic</t>
  </si>
  <si>
    <t>NA</t>
  </si>
  <si>
    <t>Table 4--Cottonseed:  U.S. supply and disappearance</t>
  </si>
  <si>
    <t>Table 5--Cottonseed meal:  U.S. supply and disappearance</t>
  </si>
  <si>
    <t>Table 6--Cottonseed oil:  U.S. supply and disappearance</t>
  </si>
  <si>
    <t>Table 7--Peanuts:  U.S. supply and disappearance</t>
  </si>
  <si>
    <t>Seed &amp;</t>
  </si>
  <si>
    <t>Marketing</t>
  </si>
  <si>
    <t>year</t>
  </si>
  <si>
    <t>Cottonseed</t>
  </si>
  <si>
    <t>Sunflower</t>
  </si>
  <si>
    <t xml:space="preserve">      1,000 short tons</t>
  </si>
  <si>
    <t xml:space="preserve">        Million pounds</t>
  </si>
  <si>
    <t xml:space="preserve">     1,000 short tons</t>
  </si>
  <si>
    <t xml:space="preserve">  1,000 short tons</t>
  </si>
  <si>
    <t xml:space="preserve">     Million pounds</t>
  </si>
  <si>
    <t xml:space="preserve">      Million pounds</t>
  </si>
  <si>
    <t>2001/02</t>
  </si>
  <si>
    <t>Table 9--U.S. vegetable oil and fats prices</t>
  </si>
  <si>
    <t xml:space="preserve">               $/Short ton</t>
  </si>
  <si>
    <t>Table 2--Soybean meal:  U.S. supply and disappearance</t>
  </si>
  <si>
    <t>Disappearance</t>
  </si>
  <si>
    <t>Table 3--Soybean oil:  U.S. supply and disappearance</t>
  </si>
  <si>
    <t>Last update:</t>
  </si>
  <si>
    <t>Aug. 1</t>
  </si>
  <si>
    <t>2002/03</t>
  </si>
  <si>
    <t xml:space="preserve">   Dec-Feb</t>
  </si>
  <si>
    <t>Area</t>
  </si>
  <si>
    <t>Planted</t>
  </si>
  <si>
    <t>Harvested</t>
  </si>
  <si>
    <t>Yield</t>
  </si>
  <si>
    <t>2003/04</t>
  </si>
  <si>
    <t>Year begin.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</si>
  <si>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</si>
  <si>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 xml:space="preserve">Exports  </t>
  </si>
  <si>
    <t xml:space="preserve">Total  </t>
  </si>
  <si>
    <t xml:space="preserve">stocks </t>
  </si>
  <si>
    <t xml:space="preserve">Ending </t>
  </si>
  <si>
    <t xml:space="preserve">Domestic </t>
  </si>
  <si>
    <t xml:space="preserve">Beginning </t>
  </si>
  <si>
    <t xml:space="preserve">Imports </t>
  </si>
  <si>
    <t xml:space="preserve">Total </t>
  </si>
  <si>
    <t xml:space="preserve">Exports </t>
  </si>
  <si>
    <t xml:space="preserve">Crush </t>
  </si>
  <si>
    <t xml:space="preserve">Other </t>
  </si>
  <si>
    <t xml:space="preserve">food </t>
  </si>
  <si>
    <t xml:space="preserve">Table 10--U.S. oilseed meal prices </t>
  </si>
  <si>
    <t xml:space="preserve">Soybean </t>
  </si>
  <si>
    <t xml:space="preserve">Peanut </t>
  </si>
  <si>
    <t xml:space="preserve">Canola  </t>
  </si>
  <si>
    <t xml:space="preserve">Linseed </t>
  </si>
  <si>
    <t xml:space="preserve">Edible  </t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</si>
  <si>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</si>
  <si>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2004/05</t>
  </si>
  <si>
    <t xml:space="preserve">Corn  </t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</si>
  <si>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</si>
  <si>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</si>
  <si>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</si>
  <si>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</si>
  <si>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</si>
  <si>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</si>
  <si>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</si>
  <si>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</si>
  <si>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</si>
  <si>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</si>
  <si>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</si>
  <si>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 xml:space="preserve">$/ton  </t>
  </si>
  <si>
    <t xml:space="preserve">$/cwt. </t>
  </si>
  <si>
    <t>2005/06</t>
  </si>
  <si>
    <t>&amp; residual</t>
  </si>
  <si>
    <t xml:space="preserve">   Mar-May</t>
  </si>
  <si>
    <t>2006/07</t>
  </si>
  <si>
    <t>Table 8--Oilseed prices received by U.S. farmers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</si>
  <si>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PBSY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</t>
    </r>
  </si>
  <si>
    <t>Canola</t>
  </si>
  <si>
    <t>2007/08</t>
  </si>
  <si>
    <t xml:space="preserve">   Jun-Aug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</si>
  <si>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</si>
  <si>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2008/09</t>
  </si>
  <si>
    <t>---</t>
  </si>
  <si>
    <r>
      <t>5</t>
    </r>
    <r>
      <rPr>
        <sz val="12"/>
        <rFont val="Times New Roman"/>
        <family val="1"/>
      </rPr>
      <t xml:space="preserve"> 50%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36%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34% Minneapolis. NA= Not available.</t>
    </r>
  </si>
  <si>
    <t xml:space="preserve">stocks  </t>
  </si>
  <si>
    <t xml:space="preserve"> Production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</si>
  <si>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</si>
  <si>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</si>
  <si>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</si>
  <si>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</si>
  <si>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</si>
  <si>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</si>
  <si>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</si>
  <si>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</si>
  <si>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</si>
  <si>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</si>
  <si>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</si>
  <si>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</si>
  <si>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Hi-pro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41%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34% North Dakota-Minnesota.</t>
    </r>
  </si>
  <si>
    <t>2009/10</t>
  </si>
  <si>
    <t>2010/11</t>
  </si>
  <si>
    <t>NA = Not available.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</si>
  <si>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</si>
  <si>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</si>
  <si>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</si>
  <si>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</si>
  <si>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</si>
  <si>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r>
      <t>Sunflowerseed</t>
    </r>
    <r>
      <rPr>
        <vertAlign val="superscript"/>
        <sz val="12"/>
        <rFont val="Times New Roman"/>
        <family val="1"/>
      </rPr>
      <t>2</t>
    </r>
  </si>
  <si>
    <t>October</t>
  </si>
  <si>
    <t>November</t>
  </si>
  <si>
    <t>December</t>
  </si>
  <si>
    <t>January</t>
  </si>
  <si>
    <t>February</t>
  </si>
  <si>
    <t>March</t>
  </si>
  <si>
    <r>
      <t>2011/12</t>
    </r>
    <r>
      <rPr>
        <vertAlign val="superscript"/>
        <sz val="12"/>
        <rFont val="Times New Roman"/>
        <family val="1"/>
      </rPr>
      <t>1</t>
    </r>
  </si>
  <si>
    <t>April</t>
  </si>
  <si>
    <t>May</t>
  </si>
  <si>
    <t>June</t>
  </si>
  <si>
    <t>2011/12</t>
  </si>
  <si>
    <t>July</t>
  </si>
  <si>
    <t>August</t>
  </si>
  <si>
    <t>Crush, seed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</si>
  <si>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</si>
  <si>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t>Use</t>
  </si>
  <si>
    <t>September</t>
  </si>
  <si>
    <t xml:space="preserve">   Sep-Nov</t>
  </si>
  <si>
    <t>Seed, feed</t>
  </si>
  <si>
    <t>Crush</t>
  </si>
  <si>
    <t>Table 1--Soybeans:  Annual U.S. supply and disappearance</t>
  </si>
  <si>
    <t>Soybeans:  Quarterly U.S. supply and disappearance</t>
  </si>
  <si>
    <t>Bu./acre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</si>
  <si>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</si>
  <si>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</t>
    </r>
    <r>
      <rPr>
        <sz val="12"/>
        <rFont val="Times New Roman"/>
        <family val="1"/>
      </rPr>
      <t>.</t>
    </r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</si>
  <si>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</si>
  <si>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</si>
  <si>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Cents/pound</t>
  </si>
  <si>
    <t xml:space="preserve">$/bushel </t>
  </si>
  <si>
    <t>Foreign Trade Statistics.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</si>
  <si>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</si>
  <si>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>Peanut Stocks and Processing,</t>
    </r>
    <r>
      <rPr>
        <sz val="12"/>
        <rFont val="Times New Roman"/>
        <family val="1"/>
      </rPr>
      <t>and U.S. Department of Commerce,</t>
    </r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</si>
  <si>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</si>
  <si>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</si>
  <si>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Pounds/acre</t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</si>
  <si>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</si>
  <si>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Million MT</t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</si>
  <si>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</si>
  <si>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</si>
  <si>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</si>
  <si>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------------------------------------------------------Million bushels-----------------------------------------------</t>
  </si>
  <si>
    <t>------1,000 acres--------</t>
  </si>
  <si>
    <t>------Million acres------</t>
  </si>
  <si>
    <t>Total to date</t>
  </si>
  <si>
    <r>
      <t>2012/13</t>
    </r>
    <r>
      <rPr>
        <vertAlign val="superscript"/>
        <sz val="12"/>
        <rFont val="Times New Roman"/>
        <family val="1"/>
      </rPr>
      <t>2</t>
    </r>
  </si>
  <si>
    <r>
      <t>2012/13</t>
    </r>
    <r>
      <rPr>
        <vertAlign val="superscript"/>
        <sz val="12"/>
        <rFont val="Times New Roman"/>
        <family val="1"/>
      </rPr>
      <t>1</t>
    </r>
  </si>
  <si>
    <t>255-285</t>
  </si>
  <si>
    <t>335-365</t>
  </si>
  <si>
    <t>12.00-14.00</t>
  </si>
  <si>
    <t>24.35-27.65</t>
  </si>
  <si>
    <t>23.35-26.65</t>
  </si>
  <si>
    <t>13.00-15.00</t>
  </si>
  <si>
    <t>52.5-56.5</t>
  </si>
  <si>
    <t>54.5-58.5</t>
  </si>
  <si>
    <t>88.0-92.0</t>
  </si>
  <si>
    <t>58.0-62.0</t>
  </si>
  <si>
    <t>97.5-101.5</t>
  </si>
  <si>
    <t>48.5-52.5</t>
  </si>
  <si>
    <t>48.0-52.0</t>
  </si>
  <si>
    <t>230-260</t>
  </si>
  <si>
    <t>30.85-34.15</t>
  </si>
  <si>
    <r>
      <t xml:space="preserve"> May</t>
    </r>
    <r>
      <rPr>
        <vertAlign val="superscript"/>
        <sz val="12"/>
        <rFont val="Times New Roman"/>
        <family val="1"/>
      </rPr>
      <t>1</t>
    </r>
  </si>
  <si>
    <r>
      <t>May</t>
    </r>
    <r>
      <rPr>
        <vertAlign val="superscript"/>
        <sz val="12"/>
        <rFont val="Times New Roman"/>
        <family val="1"/>
      </rPr>
      <t>1</t>
    </r>
  </si>
  <si>
    <t>205-235</t>
  </si>
  <si>
    <t>Central Illinois</t>
  </si>
  <si>
    <t>soybean price</t>
  </si>
  <si>
    <t>$/bushel</t>
  </si>
  <si>
    <t>$/euro</t>
  </si>
  <si>
    <t>exchange rate (right axis)</t>
  </si>
  <si>
    <t>Dollar per Euro</t>
  </si>
  <si>
    <t>Oct</t>
  </si>
  <si>
    <t>Nov</t>
  </si>
  <si>
    <t>Dec</t>
  </si>
  <si>
    <t>Jan</t>
  </si>
  <si>
    <t>Feb</t>
  </si>
  <si>
    <t>Mar</t>
  </si>
  <si>
    <t>Apr</t>
  </si>
  <si>
    <t>Jun</t>
  </si>
  <si>
    <t>Jul</t>
  </si>
  <si>
    <t>Aug</t>
  </si>
  <si>
    <t>Sep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</si>
</sst>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0.0"/>
    <numFmt numFmtId="168" formatCode="0.00_)"/>
    <numFmt numFmtId="169" formatCode="_(* #,##0.0_);_(* \(#,##0.0\);_(* &quot;-&quot;?_);_(@_)"/>
    <numFmt numFmtId="170" formatCode="#,##0.0_);\(#,##0.0\)"/>
    <numFmt numFmtId="171" formatCode="m/d"/>
    <numFmt numFmtId="172" formatCode="0.000"/>
    <numFmt numFmtId="173" formatCode="mmmm\-yy"/>
    <numFmt numFmtId="174" formatCode="#,##0.0"/>
    <numFmt numFmtId="175" formatCode="0_)"/>
    <numFmt numFmtId="176" formatCode="[$-409]dddd\,\ mmmm\ dd\,\ yyyy"/>
    <numFmt numFmtId="177" formatCode="[$-409]d\-mmm\-yy;@"/>
    <numFmt numFmtId="178" formatCode="[$-409]mmm\-yy;@"/>
    <numFmt numFmtId="179" formatCode="mmm\-yyyy"/>
    <numFmt numFmtId="180" formatCode="[$-409]h:mm:ss\ AM/PM"/>
    <numFmt numFmtId="181" formatCode="0.0_)"/>
    <numFmt numFmtId="182" formatCode="0.00000"/>
    <numFmt numFmtId="183" formatCode="0.0000"/>
    <numFmt numFmtId="184" formatCode="[$-409]d\-mmm;@"/>
    <numFmt numFmtId="185" formatCode="0.000_)"/>
    <numFmt numFmtId="186" formatCode="0_);[Red]\(0\)"/>
    <numFmt numFmtId="187" formatCode="mmm\-yy_)"/>
    <numFmt numFmtId="188" formatCode="mm/dd/yy_)"/>
    <numFmt numFmtId="189" formatCode="#,##0.0_);[Red]\(#,##0.0\)"/>
    <numFmt numFmtId="190" formatCode="0.0%"/>
    <numFmt numFmtId="191" formatCode="00000"/>
    <numFmt numFmtId="192" formatCode="[$-409]mmmm\-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000_);_(* \(#,##0.0000\);_(* &quot;-&quot;??_);_(@_)"/>
    <numFmt numFmtId="198" formatCode="_(* #,##0.000_);_(* \(#,##0.000\);_(* &quot;-&quot;???_);_(@_)"/>
    <numFmt numFmtId="199" formatCode="_(* #,##0.0000_);_(* \(#,##0.0000\);_(* &quot;-&quot;????_);_(@_)"/>
    <numFmt numFmtId="200" formatCode="[$-409]dd\-mmm\-yy;@"/>
    <numFmt numFmtId="201" formatCode="m/d;@"/>
    <numFmt numFmtId="202" formatCode="m/d/yy;@"/>
    <numFmt numFmtId="203" formatCode="#,##0.000"/>
    <numFmt numFmtId="204" formatCode="#,##0.0000"/>
    <numFmt numFmtId="205" formatCode="#,##0___)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Arial"/>
      <family val="2"/>
    </font>
    <font>
      <sz val="10"/>
      <name val="Courier"/>
      <family val="3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42" applyNumberFormat="1" applyFont="1" applyBorder="1" applyAlignment="1">
      <alignment/>
    </xf>
    <xf numFmtId="164" fontId="0" fillId="0" borderId="0" xfId="42" applyNumberFormat="1" applyFont="1" applyBorder="1" applyAlignment="1" quotePrefix="1">
      <alignment horizontal="center"/>
    </xf>
    <xf numFmtId="164" fontId="0" fillId="0" borderId="0" xfId="42" applyNumberFormat="1" applyFont="1" applyBorder="1" applyAlignment="1" quotePrefix="1">
      <alignment/>
    </xf>
    <xf numFmtId="43" fontId="0" fillId="0" borderId="0" xfId="42" applyFont="1" applyAlignment="1">
      <alignment/>
    </xf>
    <xf numFmtId="43" fontId="0" fillId="0" borderId="0" xfId="42" applyNumberFormat="1" applyFont="1" applyBorder="1" applyAlignment="1">
      <alignment/>
    </xf>
    <xf numFmtId="43" fontId="0" fillId="0" borderId="0" xfId="42" applyFont="1" applyBorder="1" applyAlignment="1">
      <alignment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43" fontId="0" fillId="0" borderId="0" xfId="42" applyFont="1" applyAlignment="1">
      <alignment horizontal="center"/>
    </xf>
    <xf numFmtId="43" fontId="0" fillId="0" borderId="0" xfId="42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64" fontId="4" fillId="0" borderId="0" xfId="42" applyNumberFormat="1" applyFont="1" applyAlignment="1">
      <alignment/>
    </xf>
    <xf numFmtId="165" fontId="4" fillId="0" borderId="0" xfId="42" applyNumberFormat="1" applyFont="1" applyAlignment="1">
      <alignment/>
    </xf>
    <xf numFmtId="164" fontId="4" fillId="0" borderId="0" xfId="42" applyNumberFormat="1" applyFont="1" applyBorder="1" applyAlignment="1">
      <alignment/>
    </xf>
    <xf numFmtId="164" fontId="4" fillId="0" borderId="0" xfId="42" applyNumberFormat="1" applyFont="1" applyAlignment="1" quotePrefix="1">
      <alignment horizontal="center"/>
    </xf>
    <xf numFmtId="164" fontId="4" fillId="0" borderId="0" xfId="42" applyNumberFormat="1" applyFont="1" applyBorder="1" applyAlignment="1">
      <alignment horizontal="center"/>
    </xf>
    <xf numFmtId="164" fontId="4" fillId="0" borderId="10" xfId="42" applyNumberFormat="1" applyFont="1" applyBorder="1" applyAlignment="1">
      <alignment/>
    </xf>
    <xf numFmtId="14" fontId="4" fillId="0" borderId="0" xfId="0" applyNumberFormat="1" applyFont="1" applyAlignment="1">
      <alignment horizontal="left"/>
    </xf>
    <xf numFmtId="164" fontId="4" fillId="0" borderId="0" xfId="42" applyNumberFormat="1" applyFont="1" applyBorder="1" applyAlignment="1" quotePrefix="1">
      <alignment horizontal="center"/>
    </xf>
    <xf numFmtId="164" fontId="4" fillId="0" borderId="10" xfId="42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165" fontId="4" fillId="0" borderId="10" xfId="42" applyNumberFormat="1" applyFont="1" applyBorder="1" applyAlignment="1">
      <alignment/>
    </xf>
    <xf numFmtId="165" fontId="4" fillId="0" borderId="0" xfId="42" applyNumberFormat="1" applyFont="1" applyBorder="1" applyAlignment="1">
      <alignment/>
    </xf>
    <xf numFmtId="1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43" fontId="4" fillId="0" borderId="0" xfId="42" applyFont="1" applyAlignment="1">
      <alignment/>
    </xf>
    <xf numFmtId="43" fontId="4" fillId="0" borderId="0" xfId="42" applyNumberFormat="1" applyFont="1" applyAlignment="1">
      <alignment/>
    </xf>
    <xf numFmtId="43" fontId="4" fillId="0" borderId="0" xfId="42" applyFont="1" applyBorder="1" applyAlignment="1">
      <alignment/>
    </xf>
    <xf numFmtId="43" fontId="4" fillId="0" borderId="0" xfId="42" applyNumberFormat="1" applyFont="1" applyBorder="1" applyAlignment="1">
      <alignment/>
    </xf>
    <xf numFmtId="43" fontId="4" fillId="0" borderId="0" xfId="42" applyNumberFormat="1" applyFont="1" applyBorder="1" applyAlignment="1" quotePrefix="1">
      <alignment horizontal="center"/>
    </xf>
    <xf numFmtId="43" fontId="4" fillId="0" borderId="0" xfId="42" applyNumberFormat="1" applyFont="1" applyAlignment="1">
      <alignment horizontal="center"/>
    </xf>
    <xf numFmtId="43" fontId="4" fillId="0" borderId="10" xfId="42" applyNumberFormat="1" applyFont="1" applyBorder="1" applyAlignment="1">
      <alignment/>
    </xf>
    <xf numFmtId="43" fontId="4" fillId="0" borderId="10" xfId="42" applyNumberFormat="1" applyFont="1" applyBorder="1" applyAlignment="1">
      <alignment horizontal="center"/>
    </xf>
    <xf numFmtId="43" fontId="4" fillId="0" borderId="10" xfId="42" applyFont="1" applyBorder="1" applyAlignment="1">
      <alignment/>
    </xf>
    <xf numFmtId="43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43" fontId="4" fillId="0" borderId="0" xfId="42" applyNumberFormat="1" applyFont="1" applyBorder="1" applyAlignment="1">
      <alignment horizontal="center"/>
    </xf>
    <xf numFmtId="0" fontId="4" fillId="0" borderId="0" xfId="0" applyFont="1" applyAlignment="1" quotePrefix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5" fillId="0" borderId="0" xfId="0" applyFont="1" applyBorder="1" applyAlignment="1">
      <alignment/>
    </xf>
    <xf numFmtId="43" fontId="4" fillId="0" borderId="0" xfId="42" applyFont="1" applyAlignment="1">
      <alignment horizontal="right"/>
    </xf>
    <xf numFmtId="43" fontId="4" fillId="0" borderId="10" xfId="42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10" xfId="0" applyFont="1" applyBorder="1" applyAlignment="1" quotePrefix="1">
      <alignment/>
    </xf>
    <xf numFmtId="1" fontId="0" fillId="0" borderId="0" xfId="0" applyNumberFormat="1" applyAlignment="1">
      <alignment horizontal="center"/>
    </xf>
    <xf numFmtId="17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center"/>
    </xf>
    <xf numFmtId="165" fontId="4" fillId="0" borderId="0" xfId="42" applyNumberFormat="1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0" xfId="0" applyFont="1" applyBorder="1" applyAlignment="1" quotePrefix="1">
      <alignment/>
    </xf>
    <xf numFmtId="165" fontId="4" fillId="0" borderId="10" xfId="42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64" fontId="4" fillId="0" borderId="0" xfId="42" applyNumberFormat="1" applyFont="1" applyBorder="1" applyAlignment="1">
      <alignment horizontal="right"/>
    </xf>
    <xf numFmtId="43" fontId="4" fillId="0" borderId="0" xfId="42" applyFont="1" applyBorder="1" applyAlignment="1">
      <alignment horizontal="right"/>
    </xf>
    <xf numFmtId="174" fontId="0" fillId="0" borderId="0" xfId="0" applyNumberFormat="1" applyAlignment="1" applyProtection="1">
      <alignment/>
      <protection/>
    </xf>
    <xf numFmtId="168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4" fillId="0" borderId="0" xfId="42" applyFont="1" applyBorder="1" applyAlignment="1" quotePrefix="1">
      <alignment horizontal="right"/>
    </xf>
    <xf numFmtId="43" fontId="4" fillId="0" borderId="0" xfId="42" applyFont="1" applyBorder="1" applyAlignment="1" quotePrefix="1">
      <alignment horizontal="center"/>
    </xf>
    <xf numFmtId="165" fontId="0" fillId="0" borderId="0" xfId="42" applyNumberFormat="1" applyFont="1" applyAlignment="1" applyProtection="1">
      <alignment/>
      <protection/>
    </xf>
    <xf numFmtId="14" fontId="4" fillId="0" borderId="0" xfId="0" applyNumberFormat="1" applyFont="1" applyAlignment="1">
      <alignment horizontal="right"/>
    </xf>
    <xf numFmtId="37" fontId="7" fillId="0" borderId="0" xfId="0" applyNumberFormat="1" applyFont="1" applyAlignment="1" applyProtection="1">
      <alignment/>
      <protection/>
    </xf>
    <xf numFmtId="164" fontId="0" fillId="0" borderId="0" xfId="42" applyNumberFormat="1" applyFont="1" applyAlignment="1" applyProtection="1">
      <alignment/>
      <protection/>
    </xf>
    <xf numFmtId="164" fontId="0" fillId="0" borderId="0" xfId="42" applyNumberFormat="1" applyFont="1" applyAlignment="1">
      <alignment/>
    </xf>
    <xf numFmtId="1" fontId="4" fillId="0" borderId="10" xfId="42" applyNumberFormat="1" applyFont="1" applyBorder="1" applyAlignment="1">
      <alignment/>
    </xf>
    <xf numFmtId="1" fontId="4" fillId="0" borderId="0" xfId="42" applyNumberFormat="1" applyFont="1" applyAlignment="1">
      <alignment/>
    </xf>
    <xf numFmtId="164" fontId="4" fillId="0" borderId="0" xfId="0" applyNumberFormat="1" applyFont="1" applyBorder="1" applyAlignment="1">
      <alignment/>
    </xf>
    <xf numFmtId="167" fontId="0" fillId="0" borderId="0" xfId="42" applyNumberFormat="1" applyFont="1" applyAlignment="1" applyProtection="1">
      <alignment/>
      <protection/>
    </xf>
    <xf numFmtId="164" fontId="0" fillId="0" borderId="0" xfId="0" applyNumberFormat="1" applyAlignment="1">
      <alignment/>
    </xf>
    <xf numFmtId="165" fontId="4" fillId="0" borderId="0" xfId="42" applyNumberFormat="1" applyFont="1" applyBorder="1" applyAlignment="1">
      <alignment horizontal="center"/>
    </xf>
    <xf numFmtId="0" fontId="0" fillId="0" borderId="11" xfId="0" applyBorder="1" applyAlignment="1">
      <alignment/>
    </xf>
    <xf numFmtId="168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174" fontId="4" fillId="0" borderId="10" xfId="42" applyNumberFormat="1" applyFont="1" applyBorder="1" applyAlignment="1">
      <alignment/>
    </xf>
    <xf numFmtId="3" fontId="4" fillId="0" borderId="0" xfId="42" applyNumberFormat="1" applyFont="1" applyAlignment="1">
      <alignment/>
    </xf>
    <xf numFmtId="174" fontId="4" fillId="0" borderId="10" xfId="42" applyNumberFormat="1" applyFont="1" applyBorder="1" applyAlignment="1">
      <alignment horizontal="right"/>
    </xf>
    <xf numFmtId="3" fontId="4" fillId="0" borderId="0" xfId="42" applyNumberFormat="1" applyFont="1" applyAlignment="1">
      <alignment horizontal="right"/>
    </xf>
    <xf numFmtId="185" fontId="0" fillId="0" borderId="0" xfId="42" applyNumberFormat="1" applyFont="1" applyAlignment="1" applyProtection="1">
      <alignment/>
      <protection/>
    </xf>
    <xf numFmtId="0" fontId="6" fillId="0" borderId="12" xfId="0" applyFont="1" applyBorder="1" applyAlignment="1" quotePrefix="1">
      <alignment horizontal="center"/>
    </xf>
    <xf numFmtId="0" fontId="0" fillId="0" borderId="12" xfId="0" applyBorder="1" applyAlignment="1">
      <alignment horizontal="center"/>
    </xf>
    <xf numFmtId="14" fontId="0" fillId="0" borderId="0" xfId="0" applyNumberFormat="1" applyBorder="1" applyAlignment="1">
      <alignment wrapText="1"/>
    </xf>
    <xf numFmtId="43" fontId="4" fillId="0" borderId="10" xfId="42" applyFont="1" applyBorder="1" applyAlignment="1">
      <alignment horizontal="center"/>
    </xf>
    <xf numFmtId="43" fontId="4" fillId="0" borderId="0" xfId="42" applyFont="1" applyBorder="1" applyAlignment="1">
      <alignment horizontal="center"/>
    </xf>
    <xf numFmtId="16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left"/>
      <protection/>
    </xf>
    <xf numFmtId="164" fontId="0" fillId="0" borderId="0" xfId="42" applyNumberFormat="1" applyFont="1" applyAlignment="1">
      <alignment/>
    </xf>
    <xf numFmtId="181" fontId="0" fillId="0" borderId="0" xfId="0" applyNumberFormat="1" applyAlignment="1" applyProtection="1">
      <alignment/>
      <protection/>
    </xf>
    <xf numFmtId="39" fontId="0" fillId="0" borderId="0" xfId="42" applyNumberFormat="1" applyFont="1" applyAlignment="1">
      <alignment/>
    </xf>
    <xf numFmtId="181" fontId="0" fillId="0" borderId="0" xfId="0" applyNumberFormat="1" applyFont="1" applyAlignment="1" applyProtection="1">
      <alignment horizontal="left"/>
      <protection/>
    </xf>
    <xf numFmtId="181" fontId="8" fillId="0" borderId="0" xfId="0" applyNumberFormat="1" applyFont="1" applyAlignment="1" applyProtection="1">
      <alignment horizontal="right"/>
      <protection/>
    </xf>
    <xf numFmtId="43" fontId="4" fillId="0" borderId="10" xfId="42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178" fontId="0" fillId="0" borderId="0" xfId="0" applyNumberFormat="1" applyFont="1" applyAlignment="1" quotePrefix="1">
      <alignment/>
    </xf>
    <xf numFmtId="175" fontId="8" fillId="0" borderId="0" xfId="0" applyNumberFormat="1" applyFont="1" applyAlignment="1" applyProtection="1" quotePrefix="1">
      <alignment horizontal="right"/>
      <protection/>
    </xf>
    <xf numFmtId="185" fontId="0" fillId="0" borderId="0" xfId="0" applyNumberFormat="1" applyAlignment="1" applyProtection="1">
      <alignment/>
      <protection/>
    </xf>
    <xf numFmtId="43" fontId="4" fillId="0" borderId="0" xfId="42" applyFont="1" applyAlignment="1">
      <alignment horizontal="center"/>
    </xf>
    <xf numFmtId="166" fontId="0" fillId="0" borderId="0" xfId="42" applyNumberFormat="1" applyFont="1" applyAlignment="1">
      <alignment/>
    </xf>
    <xf numFmtId="0" fontId="6" fillId="0" borderId="0" xfId="0" applyFont="1" applyAlignment="1" quotePrefix="1">
      <alignment horizontal="right"/>
    </xf>
    <xf numFmtId="165" fontId="4" fillId="0" borderId="0" xfId="42" applyNumberFormat="1" applyFont="1" applyAlignment="1">
      <alignment horizontal="center"/>
    </xf>
    <xf numFmtId="165" fontId="4" fillId="0" borderId="10" xfId="42" applyNumberFormat="1" applyFont="1" applyBorder="1" applyAlignment="1">
      <alignment horizontal="center"/>
    </xf>
    <xf numFmtId="37" fontId="4" fillId="0" borderId="0" xfId="42" applyNumberFormat="1" applyFont="1" applyAlignment="1">
      <alignment horizontal="center"/>
    </xf>
    <xf numFmtId="37" fontId="4" fillId="0" borderId="10" xfId="42" applyNumberFormat="1" applyFont="1" applyBorder="1" applyAlignment="1">
      <alignment horizontal="center"/>
    </xf>
    <xf numFmtId="2" fontId="0" fillId="0" borderId="0" xfId="42" applyNumberFormat="1" applyFont="1" applyAlignment="1" applyProtection="1">
      <alignment/>
      <protection/>
    </xf>
    <xf numFmtId="2" fontId="0" fillId="0" borderId="0" xfId="42" applyNumberFormat="1" applyFont="1" applyAlignment="1">
      <alignment/>
    </xf>
    <xf numFmtId="14" fontId="0" fillId="0" borderId="0" xfId="0" applyNumberFormat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Font="1" applyAlignment="1">
      <alignment/>
    </xf>
    <xf numFmtId="172" fontId="0" fillId="0" borderId="0" xfId="42" applyNumberFormat="1" applyFont="1" applyAlignment="1">
      <alignment/>
    </xf>
    <xf numFmtId="172" fontId="0" fillId="0" borderId="0" xfId="0" applyNumberFormat="1" applyFont="1" applyAlignment="1">
      <alignment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</a:t>
            </a: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Soybean prices weighed down in line with U.S. dollar appreciation</a:t>
            </a:r>
          </a:p>
        </c:rich>
      </c:tx>
      <c:layout>
        <c:manualLayout>
          <c:xMode val="factor"/>
          <c:yMode val="factor"/>
          <c:x val="-0.1422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8"/>
          <c:w val="0.901"/>
          <c:h val="0.772"/>
        </c:manualLayout>
      </c:layout>
      <c:lineChart>
        <c:grouping val="standard"/>
        <c:varyColors val="0"/>
        <c:ser>
          <c:idx val="0"/>
          <c:order val="0"/>
          <c:tx>
            <c:strRef>
              <c:f>'Cover chart'!$B$2:$B$3</c:f>
              <c:strCache>
                <c:ptCount val="1"/>
                <c:pt idx="0">
                  <c:v>Central Illinois soybean price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chart'!$B$5:$B$114</c:f>
              <c:numCache/>
            </c:numRef>
          </c:val>
          <c:smooth val="0"/>
        </c:ser>
        <c:marker val="1"/>
        <c:axId val="5157335"/>
        <c:axId val="46416016"/>
      </c:lineChart>
      <c:lineChart>
        <c:grouping val="standard"/>
        <c:varyColors val="0"/>
        <c:ser>
          <c:idx val="1"/>
          <c:order val="1"/>
          <c:tx>
            <c:strRef>
              <c:f>'Cover chart'!$C$2:$C$3</c:f>
              <c:strCache>
                <c:ptCount val="1"/>
                <c:pt idx="0">
                  <c:v>Dollar per Euro exchange rate (right axis)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'Cover chart'!$A$5:$A$114</c:f>
              <c:strCache/>
            </c:strRef>
          </c:cat>
          <c:val>
            <c:numRef>
              <c:f>'Cover chart'!$C$5:$C$114</c:f>
              <c:numCache/>
            </c:numRef>
          </c:val>
          <c:smooth val="0"/>
        </c:ser>
        <c:marker val="1"/>
        <c:axId val="15090961"/>
        <c:axId val="1600922"/>
      </c:lineChart>
      <c:date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Sources:  USDA, Agricultural Marketing Service,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Illinois Grain Prices in Country Elevators and OANDA.com.</a:t>
                </a:r>
              </a:p>
            </c:rich>
          </c:tx>
          <c:layout>
            <c:manualLayout>
              <c:xMode val="factor"/>
              <c:yMode val="factor"/>
              <c:x val="-0.035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16016"/>
        <c:crosses val="autoZero"/>
        <c:auto val="0"/>
        <c:baseTimeUnit val="days"/>
        <c:majorUnit val="28"/>
        <c:majorTimeUnit val="days"/>
        <c:minorUnit val="7"/>
        <c:minorTimeUnit val="days"/>
        <c:noMultiLvlLbl val="0"/>
      </c:dateAx>
      <c:valAx>
        <c:axId val="46416016"/>
        <c:scaling>
          <c:orientation val="minMax"/>
          <c:max val="15"/>
          <c:min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$/bushel</a:t>
                </a:r>
              </a:p>
            </c:rich>
          </c:tx>
          <c:layout>
            <c:manualLayout>
              <c:xMode val="factor"/>
              <c:yMode val="factor"/>
              <c:x val="0.011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57335"/>
        <c:crossesAt val="1"/>
        <c:crossBetween val="between"/>
        <c:dispUnits/>
        <c:majorUnit val="1"/>
        <c:minorUnit val="0.25"/>
      </c:valAx>
      <c:dateAx>
        <c:axId val="15090961"/>
        <c:scaling>
          <c:orientation val="minMax"/>
        </c:scaling>
        <c:axPos val="b"/>
        <c:delete val="1"/>
        <c:majorTickMark val="out"/>
        <c:minorTickMark val="none"/>
        <c:tickLblPos val="nextTo"/>
        <c:crossAx val="1600922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6009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$/euro</a:t>
                </a:r>
              </a:p>
            </c:rich>
          </c:tx>
          <c:layout>
            <c:manualLayout>
              <c:xMode val="factor"/>
              <c:yMode val="factor"/>
              <c:x val="0.25725"/>
              <c:y val="0.12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9096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825"/>
          <c:y val="0.64375"/>
          <c:w val="0.295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2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Growth in China's 2011/12 soybean imports is reviving after a subdued start</a:t>
            </a:r>
          </a:p>
        </c:rich>
      </c:tx>
      <c:layout>
        <c:manualLayout>
          <c:xMode val="factor"/>
          <c:yMode val="factor"/>
          <c:x val="-0.094"/>
          <c:y val="0.00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5"/>
          <c:y val="0.12225"/>
          <c:w val="0.9295"/>
          <c:h val="0.79875"/>
        </c:manualLayout>
      </c:layout>
      <c:lineChart>
        <c:grouping val="standard"/>
        <c:varyColors val="0"/>
        <c:ser>
          <c:idx val="2"/>
          <c:order val="0"/>
          <c:tx>
            <c:strRef>
              <c:f>'Text chart 2'!$B$1</c:f>
              <c:strCache>
                <c:ptCount val="1"/>
                <c:pt idx="0">
                  <c:v>2009/10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2'!$B$3:$B$14</c:f>
              <c:numCache/>
            </c:numRef>
          </c:val>
          <c:smooth val="0"/>
        </c:ser>
        <c:ser>
          <c:idx val="1"/>
          <c:order val="1"/>
          <c:tx>
            <c:strRef>
              <c:f>'Text chart 2'!$C$1</c:f>
              <c:strCache>
                <c:ptCount val="1"/>
                <c:pt idx="0">
                  <c:v>2010/11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2'!$C$3:$C$14</c:f>
              <c:numCache/>
            </c:numRef>
          </c:val>
          <c:smooth val="0"/>
        </c:ser>
        <c:ser>
          <c:idx val="0"/>
          <c:order val="2"/>
          <c:tx>
            <c:strRef>
              <c:f>'Text chart 2'!$D$1</c:f>
              <c:strCache>
                <c:ptCount val="1"/>
                <c:pt idx="0">
                  <c:v>2011/12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'Text chart 2'!$A$3:$A$14</c:f>
              <c:strCache/>
            </c:strRef>
          </c:cat>
          <c:val>
            <c:numRef>
              <c:f>'Text chart 2'!$D$3:$D$14</c:f>
              <c:numCache/>
            </c:numRef>
          </c:val>
          <c:smooth val="0"/>
        </c:ser>
        <c:marker val="1"/>
        <c:axId val="14408299"/>
        <c:axId val="62565828"/>
      </c:line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China General Administration of Customs.</a:t>
                </a:r>
              </a:p>
            </c:rich>
          </c:tx>
          <c:layout>
            <c:manualLayout>
              <c:xMode val="factor"/>
              <c:yMode val="factor"/>
              <c:x val="-0.0225"/>
              <c:y val="-0.08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1"/>
        <c:lblOffset val="100"/>
        <c:tickLblSkip val="1"/>
        <c:noMultiLvlLbl val="0"/>
      </c:catAx>
      <c:valAx>
        <c:axId val="62565828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metric tons</a:t>
                </a:r>
              </a:p>
            </c:rich>
          </c:tx>
          <c:layout>
            <c:manualLayout>
              <c:xMode val="factor"/>
              <c:yMode val="factor"/>
              <c:x val="0.0245"/>
              <c:y val="0.13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between"/>
        <c:dispUnits/>
        <c:majorUnit val="10"/>
        <c:min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825"/>
          <c:y val="0.162"/>
          <c:w val="0.1335"/>
          <c:h val="0.1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266700</xdr:colOff>
      <xdr:row>0</xdr:row>
      <xdr:rowOff>28575</xdr:rowOff>
    </xdr:from>
    <xdr:to>
      <xdr:col>12</xdr:col>
      <xdr:colOff>104775</xdr:colOff>
      <xdr:row>25</xdr:row>
      <xdr:rowOff>76200</xdr:rowOff>
    </xdr:to>
    <xdr:graphicFrame>
      <xdr:nvGraphicFramePr>
        <xdr:cNvPr id="1" name="Chart 21"/>
        <xdr:cNvGraphicFramePr/>
      </xdr:nvGraphicFramePr>
      <xdr:xfrm>
        <a:off x="2524125" y="28575"/>
        <a:ext cx="6181725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</xdr:row>
      <xdr:rowOff>0</xdr:rowOff>
    </xdr:from>
    <xdr:to>
      <xdr:col>7</xdr:col>
      <xdr:colOff>190500</xdr:colOff>
      <xdr:row>1</xdr:row>
      <xdr:rowOff>0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2819400" y="200025"/>
          <a:ext cx="2305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Foreign Agricultural Service, USDA.</a:t>
          </a:r>
        </a:p>
      </xdr:txBody>
    </xdr:sp>
    <xdr:clientData/>
  </xdr:twoCellAnchor>
  <xdr:twoCellAnchor>
    <xdr:from>
      <xdr:col>4</xdr:col>
      <xdr:colOff>47625</xdr:colOff>
      <xdr:row>0</xdr:row>
      <xdr:rowOff>9525</xdr:rowOff>
    </xdr:from>
    <xdr:to>
      <xdr:col>13</xdr:col>
      <xdr:colOff>66675</xdr:colOff>
      <xdr:row>25</xdr:row>
      <xdr:rowOff>47625</xdr:rowOff>
    </xdr:to>
    <xdr:graphicFrame>
      <xdr:nvGraphicFramePr>
        <xdr:cNvPr id="2" name="Chart 4"/>
        <xdr:cNvGraphicFramePr/>
      </xdr:nvGraphicFramePr>
      <xdr:xfrm>
        <a:off x="2867025" y="9525"/>
        <a:ext cx="63627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2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4" width="9.7109375" style="0" customWidth="1"/>
    <col min="5" max="8" width="9.57421875" style="0" customWidth="1"/>
    <col min="9" max="9" width="1.7109375" style="0" customWidth="1"/>
    <col min="10" max="14" width="9.57421875" style="0" customWidth="1"/>
  </cols>
  <sheetData>
    <row r="1" spans="1:14" ht="15.75">
      <c r="A1" s="15" t="s">
        <v>136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3" ht="15.75">
      <c r="A2" s="16"/>
      <c r="B2" s="132" t="s">
        <v>38</v>
      </c>
      <c r="C2" s="132"/>
      <c r="D2" s="17" t="s">
        <v>41</v>
      </c>
      <c r="E2" s="18"/>
      <c r="F2" s="18" t="s">
        <v>1</v>
      </c>
      <c r="G2" s="18"/>
      <c r="H2" s="18"/>
      <c r="I2" s="19"/>
      <c r="J2" s="18"/>
      <c r="K2" s="18"/>
      <c r="L2" s="91" t="s">
        <v>131</v>
      </c>
      <c r="M2" s="18"/>
    </row>
    <row r="3" spans="1:14" ht="15.75">
      <c r="A3" s="16" t="s">
        <v>43</v>
      </c>
      <c r="B3" s="17" t="s">
        <v>39</v>
      </c>
      <c r="C3" s="16" t="s">
        <v>40</v>
      </c>
      <c r="D3" s="16"/>
      <c r="E3" s="59" t="s">
        <v>9</v>
      </c>
      <c r="F3" s="59"/>
      <c r="G3" s="59"/>
      <c r="H3" s="59"/>
      <c r="I3" s="59"/>
      <c r="J3" s="17" t="s">
        <v>135</v>
      </c>
      <c r="K3" s="59" t="s">
        <v>134</v>
      </c>
      <c r="L3" s="59"/>
      <c r="M3" s="59"/>
      <c r="N3" s="17" t="s">
        <v>7</v>
      </c>
    </row>
    <row r="4" spans="1:14" ht="15.75">
      <c r="A4" s="20" t="s">
        <v>0</v>
      </c>
      <c r="B4" s="20"/>
      <c r="C4" s="20"/>
      <c r="D4" s="20"/>
      <c r="E4" s="21" t="s">
        <v>8</v>
      </c>
      <c r="F4" s="21" t="s">
        <v>2</v>
      </c>
      <c r="G4" s="61" t="s">
        <v>3</v>
      </c>
      <c r="H4" s="21" t="s">
        <v>4</v>
      </c>
      <c r="I4" s="61"/>
      <c r="J4" s="61"/>
      <c r="K4" s="61" t="s">
        <v>80</v>
      </c>
      <c r="L4" s="21" t="s">
        <v>5</v>
      </c>
      <c r="M4" s="21" t="s">
        <v>4</v>
      </c>
      <c r="N4" s="21" t="s">
        <v>8</v>
      </c>
    </row>
    <row r="5" spans="1:14" ht="15.75">
      <c r="A5" s="16"/>
      <c r="B5" s="130" t="s">
        <v>158</v>
      </c>
      <c r="C5" s="131"/>
      <c r="D5" s="118" t="s">
        <v>138</v>
      </c>
      <c r="F5" s="98"/>
      <c r="G5" s="98"/>
      <c r="J5" s="97" t="s">
        <v>156</v>
      </c>
      <c r="K5" s="97"/>
      <c r="L5" s="98"/>
      <c r="M5" s="98"/>
      <c r="N5" s="98"/>
    </row>
    <row r="6" spans="1:14" ht="15.75">
      <c r="A6" s="16" t="s">
        <v>108</v>
      </c>
      <c r="B6" s="22">
        <v>77.404</v>
      </c>
      <c r="C6" s="22">
        <v>76.61</v>
      </c>
      <c r="D6" s="22">
        <f>+F6/C6</f>
        <v>43.45621981464561</v>
      </c>
      <c r="E6" s="23">
        <v>150.885</v>
      </c>
      <c r="F6" s="23">
        <f>F19</f>
        <v>3329.181</v>
      </c>
      <c r="G6" s="23">
        <f>G19</f>
        <v>14.448986251732201</v>
      </c>
      <c r="H6" s="23">
        <f>SUM(E6:G6)</f>
        <v>3494.514986251732</v>
      </c>
      <c r="I6" s="23"/>
      <c r="J6" s="23">
        <v>1648.043</v>
      </c>
      <c r="K6" s="23">
        <f>M6-J6-L6</f>
        <v>130.15013211153223</v>
      </c>
      <c r="L6" s="23">
        <f>L19</f>
        <v>1501.3088541401999</v>
      </c>
      <c r="M6" s="23">
        <f>+H6-N6</f>
        <v>3279.501986251732</v>
      </c>
      <c r="N6" s="23">
        <f>N18</f>
        <v>215.013</v>
      </c>
    </row>
    <row r="7" spans="1:14" ht="18.75">
      <c r="A7" s="16" t="s">
        <v>122</v>
      </c>
      <c r="B7" s="22">
        <v>74.976</v>
      </c>
      <c r="C7" s="22">
        <v>73.636</v>
      </c>
      <c r="D7" s="22">
        <f>+F7/C7</f>
        <v>41.50187408332881</v>
      </c>
      <c r="E7" s="23">
        <f>+N6</f>
        <v>215.013</v>
      </c>
      <c r="F7" s="23">
        <f>F22</f>
        <v>3056.032</v>
      </c>
      <c r="G7" s="23">
        <v>15</v>
      </c>
      <c r="H7" s="23">
        <f>SUM(E7:G7)</f>
        <v>3286.045</v>
      </c>
      <c r="I7" s="23"/>
      <c r="J7" s="23">
        <v>1660</v>
      </c>
      <c r="K7" s="23">
        <f>M7-J7-L7</f>
        <v>116.04500000000007</v>
      </c>
      <c r="L7" s="23">
        <v>1335</v>
      </c>
      <c r="M7" s="23">
        <f>+H7-N7</f>
        <v>3111.045</v>
      </c>
      <c r="N7" s="23">
        <v>175</v>
      </c>
    </row>
    <row r="8" spans="1:14" ht="18.75">
      <c r="A8" s="16" t="s">
        <v>160</v>
      </c>
      <c r="B8" s="22">
        <v>73.902</v>
      </c>
      <c r="C8" s="22">
        <v>73</v>
      </c>
      <c r="D8" s="22">
        <f>+F8/C8</f>
        <v>43.9041095890411</v>
      </c>
      <c r="E8" s="23">
        <f>N7</f>
        <v>175</v>
      </c>
      <c r="F8" s="23">
        <v>3205</v>
      </c>
      <c r="G8" s="23">
        <v>15</v>
      </c>
      <c r="H8" s="23">
        <f>SUM(E8:G8)</f>
        <v>3395</v>
      </c>
      <c r="I8" s="23"/>
      <c r="J8" s="23">
        <v>1645</v>
      </c>
      <c r="K8" s="23">
        <f>M8-J8-L8</f>
        <v>125</v>
      </c>
      <c r="L8" s="23">
        <v>1485</v>
      </c>
      <c r="M8" s="23">
        <f>+H8-N8</f>
        <v>3255</v>
      </c>
      <c r="N8" s="23">
        <v>140</v>
      </c>
    </row>
    <row r="9" spans="1:14" ht="15.75">
      <c r="A9" s="19"/>
      <c r="B9" s="19"/>
      <c r="C9" s="19"/>
      <c r="D9" s="19"/>
      <c r="E9" s="24"/>
      <c r="F9" s="24"/>
      <c r="G9" s="70"/>
      <c r="H9" s="24"/>
      <c r="I9" s="24"/>
      <c r="J9" s="70"/>
      <c r="K9" s="70"/>
      <c r="L9" s="70"/>
      <c r="M9" s="70"/>
      <c r="N9" s="26"/>
    </row>
    <row r="10" spans="1:14" ht="15.75">
      <c r="A10" s="15" t="s">
        <v>137</v>
      </c>
      <c r="B10" s="15"/>
      <c r="C10" s="15"/>
      <c r="D10" s="15"/>
      <c r="E10" s="24"/>
      <c r="F10" s="24"/>
      <c r="G10" s="70"/>
      <c r="H10" s="24"/>
      <c r="I10" s="15"/>
      <c r="J10" s="70"/>
      <c r="K10" s="70"/>
      <c r="L10" s="70"/>
      <c r="M10" s="70"/>
      <c r="N10" s="26"/>
    </row>
    <row r="11" spans="1:13" ht="15.75">
      <c r="A11" s="19"/>
      <c r="B11" s="19"/>
      <c r="C11" s="19"/>
      <c r="D11" s="19"/>
      <c r="E11" s="18"/>
      <c r="F11" s="18" t="s">
        <v>1</v>
      </c>
      <c r="G11" s="18"/>
      <c r="H11" s="18"/>
      <c r="I11" s="19"/>
      <c r="J11" s="18"/>
      <c r="K11" s="18"/>
      <c r="L11" s="91" t="s">
        <v>131</v>
      </c>
      <c r="M11" s="18"/>
    </row>
    <row r="12" spans="1:14" ht="15.75">
      <c r="A12" s="19"/>
      <c r="B12" s="19"/>
      <c r="C12" s="19"/>
      <c r="D12" s="19"/>
      <c r="E12" s="59" t="s">
        <v>9</v>
      </c>
      <c r="F12" s="59"/>
      <c r="G12" s="59"/>
      <c r="H12" s="59"/>
      <c r="I12" s="59"/>
      <c r="J12" s="17" t="s">
        <v>129</v>
      </c>
      <c r="K12" s="59"/>
      <c r="L12" s="59"/>
      <c r="M12" s="59"/>
      <c r="N12" s="17" t="s">
        <v>7</v>
      </c>
    </row>
    <row r="13" spans="1:14" ht="15.75">
      <c r="A13" s="19"/>
      <c r="B13" s="19"/>
      <c r="C13" s="19"/>
      <c r="D13" s="19"/>
      <c r="E13" s="21" t="s">
        <v>8</v>
      </c>
      <c r="F13" s="21" t="s">
        <v>2</v>
      </c>
      <c r="G13" s="61" t="s">
        <v>3</v>
      </c>
      <c r="H13" s="21" t="s">
        <v>4</v>
      </c>
      <c r="I13" s="61"/>
      <c r="J13" s="61" t="s">
        <v>80</v>
      </c>
      <c r="K13" s="61"/>
      <c r="L13" s="21" t="s">
        <v>5</v>
      </c>
      <c r="M13" s="21" t="s">
        <v>4</v>
      </c>
      <c r="N13" s="21" t="s">
        <v>8</v>
      </c>
    </row>
    <row r="14" spans="1:14" ht="18.75" customHeight="1">
      <c r="A14" s="16" t="s">
        <v>108</v>
      </c>
      <c r="B14" s="19"/>
      <c r="C14" s="19"/>
      <c r="D14" s="19"/>
      <c r="E14" s="26"/>
      <c r="F14" s="24"/>
      <c r="G14" s="24"/>
      <c r="H14" s="24"/>
      <c r="I14" s="24"/>
      <c r="J14" s="24"/>
      <c r="K14" s="24"/>
      <c r="L14" s="24"/>
      <c r="M14" s="24"/>
      <c r="N14" s="26"/>
    </row>
    <row r="15" spans="1:14" ht="15.75">
      <c r="A15" s="16" t="s">
        <v>133</v>
      </c>
      <c r="E15" s="26">
        <v>150.885</v>
      </c>
      <c r="F15" s="25">
        <v>3329.181</v>
      </c>
      <c r="G15" s="70">
        <f>((1.892356+12.797425)+(16.157802+18.592107)+(34.338299+17.984528))*2.204622/60</f>
        <v>3.7391313958929002</v>
      </c>
      <c r="H15" s="24">
        <f>SUM(E15:G15)</f>
        <v>3483.8051313958927</v>
      </c>
      <c r="I15" s="24"/>
      <c r="J15" s="24">
        <f>M15-L15</f>
        <v>587.6937876060929</v>
      </c>
      <c r="K15" s="24"/>
      <c r="L15" s="70">
        <f>(1854.608+7999.892+6965.454)*2.204622/60</f>
        <v>618.0273437897999</v>
      </c>
      <c r="M15" s="24">
        <f>+H15-N15</f>
        <v>1205.7211313958928</v>
      </c>
      <c r="N15" s="26">
        <v>2278.084</v>
      </c>
    </row>
    <row r="16" spans="1:14" ht="18.75" customHeight="1">
      <c r="A16" s="16" t="s">
        <v>37</v>
      </c>
      <c r="E16" s="24">
        <f>N15</f>
        <v>2278.084</v>
      </c>
      <c r="F16" s="25" t="s">
        <v>90</v>
      </c>
      <c r="G16" s="24">
        <f>((34.056773+13.953645)+(33.680686+4.086614+9.224293)+(29.07119+5.920373+2.676359))*2.204622/60</f>
        <v>4.8747842171721</v>
      </c>
      <c r="H16" s="24">
        <f>SUM(E16:G16)</f>
        <v>2282.958784217172</v>
      </c>
      <c r="I16" s="24"/>
      <c r="J16" s="24">
        <f>M16-L16</f>
        <v>481.19600858897184</v>
      </c>
      <c r="K16" s="24"/>
      <c r="L16" s="24">
        <f>(5328.565+5043.926+4676.695)*2.204622/60</f>
        <v>552.9627756282</v>
      </c>
      <c r="M16" s="24">
        <f>+H16-N16</f>
        <v>1034.1587842171718</v>
      </c>
      <c r="N16" s="26">
        <v>1248.8</v>
      </c>
    </row>
    <row r="17" spans="1:14" ht="18.75" customHeight="1">
      <c r="A17" s="16" t="s">
        <v>81</v>
      </c>
      <c r="E17" s="24">
        <f>N16</f>
        <v>1248.8</v>
      </c>
      <c r="F17" s="25" t="s">
        <v>90</v>
      </c>
      <c r="G17" s="24">
        <f>((16.275495+6.172565+9.1136)+(10.79518+8.118303+8.3269)+(7.462335+6.902733+6.662696))*2.204622/60</f>
        <v>2.9332424794659</v>
      </c>
      <c r="H17" s="24">
        <f>SUM(E17:G17)</f>
        <v>1251.7332424794658</v>
      </c>
      <c r="I17" s="24"/>
      <c r="J17" s="24">
        <f>M17-L17</f>
        <v>407.9605287787658</v>
      </c>
      <c r="K17" s="24"/>
      <c r="L17" s="24">
        <f>(3366.696+1810.551+932.364)*2.204622/60</f>
        <v>224.48971370069998</v>
      </c>
      <c r="M17" s="24">
        <f>+H17-N17</f>
        <v>632.4502424794658</v>
      </c>
      <c r="N17" s="26">
        <v>619.283</v>
      </c>
    </row>
    <row r="18" spans="1:14" ht="15.75">
      <c r="A18" s="49" t="s">
        <v>87</v>
      </c>
      <c r="E18" s="24">
        <f>N17</f>
        <v>619.283</v>
      </c>
      <c r="F18" s="25" t="s">
        <v>90</v>
      </c>
      <c r="G18" s="24">
        <f>((14.329609+5.769896+6.808564)+(9.402357+7.620789+7.713398)+(17.32651+5.110408+4.893318))*2.204622/60</f>
        <v>2.9018281592013</v>
      </c>
      <c r="H18" s="24">
        <f>SUM(E18:G18)</f>
        <v>622.1848281592013</v>
      </c>
      <c r="I18" s="24"/>
      <c r="J18" s="24">
        <f>M18-L18</f>
        <v>301.34280713770124</v>
      </c>
      <c r="K18" s="24"/>
      <c r="L18" s="24">
        <f>(856.122+826.084+1197.989)*2.204622/60</f>
        <v>105.8290210215</v>
      </c>
      <c r="M18" s="24">
        <f>+H18-N18</f>
        <v>407.17182815920125</v>
      </c>
      <c r="N18" s="26">
        <v>215.013</v>
      </c>
    </row>
    <row r="19" spans="1:14" ht="15.75">
      <c r="A19" s="16" t="s">
        <v>4</v>
      </c>
      <c r="E19" s="26"/>
      <c r="F19" s="25">
        <f>F15</f>
        <v>3329.181</v>
      </c>
      <c r="G19" s="70">
        <f>G15+G16+G17+G18</f>
        <v>14.448986251732201</v>
      </c>
      <c r="H19" s="24">
        <f>E15+F19+G19</f>
        <v>3494.514986251732</v>
      </c>
      <c r="I19" s="24"/>
      <c r="J19" s="24">
        <f>J15+J16+J17+J18</f>
        <v>1778.1931321115317</v>
      </c>
      <c r="K19" s="24"/>
      <c r="L19" s="70">
        <f>L15+L16+L17+L18</f>
        <v>1501.3088541401999</v>
      </c>
      <c r="M19" s="24">
        <f>M15+M16+M17+M18</f>
        <v>3279.5019862517315</v>
      </c>
      <c r="N19" s="26"/>
    </row>
    <row r="20" spans="1:14" ht="15.75">
      <c r="A20" s="16"/>
      <c r="E20" s="26"/>
      <c r="F20" s="25"/>
      <c r="G20" s="70"/>
      <c r="H20" s="24"/>
      <c r="I20" s="24"/>
      <c r="J20" s="24"/>
      <c r="K20" s="24"/>
      <c r="L20" s="70"/>
      <c r="M20" s="24"/>
      <c r="N20" s="26"/>
    </row>
    <row r="21" spans="1:14" ht="18.75" customHeight="1">
      <c r="A21" s="16" t="s">
        <v>126</v>
      </c>
      <c r="B21" s="19"/>
      <c r="C21" s="19"/>
      <c r="D21" s="19"/>
      <c r="E21" s="26"/>
      <c r="F21" s="24"/>
      <c r="G21" s="26"/>
      <c r="H21" s="24"/>
      <c r="I21" s="24"/>
      <c r="J21" s="26"/>
      <c r="K21" s="26"/>
      <c r="L21" s="26"/>
      <c r="M21" s="26"/>
      <c r="N21" s="26"/>
    </row>
    <row r="22" spans="1:14" ht="18.75" customHeight="1">
      <c r="A22" s="16" t="s">
        <v>133</v>
      </c>
      <c r="B22" s="19"/>
      <c r="C22" s="19"/>
      <c r="D22" s="19"/>
      <c r="E22" s="26">
        <f>N18</f>
        <v>215.013</v>
      </c>
      <c r="F22" s="25">
        <v>3056.032</v>
      </c>
      <c r="G22" s="24">
        <f>((12.31458+2.900991+5.307676)+(22.110741+2.856613+6.896872)+(13.507543+3.628463+7.880827))*2.204622/60</f>
        <v>2.8441205983722004</v>
      </c>
      <c r="H22" s="24">
        <f>SUM(E22:G22)</f>
        <v>3273.8891205983723</v>
      </c>
      <c r="I22" s="24"/>
      <c r="J22" s="24">
        <f>M22-L22</f>
        <v>479.656604109672</v>
      </c>
      <c r="K22" s="24"/>
      <c r="L22" s="70">
        <f>(1293.8+5256.635+4998.416)*2.204622/60</f>
        <v>424.3475164887001</v>
      </c>
      <c r="M22" s="24">
        <f>+H22-N22</f>
        <v>904.0041205983721</v>
      </c>
      <c r="N22" s="26">
        <v>2369.885</v>
      </c>
    </row>
    <row r="23" spans="1:14" ht="18.75" customHeight="1">
      <c r="A23" s="16" t="s">
        <v>37</v>
      </c>
      <c r="B23" s="19"/>
      <c r="C23" s="19"/>
      <c r="D23" s="19"/>
      <c r="E23" s="26">
        <f>N22</f>
        <v>2369.885</v>
      </c>
      <c r="F23" s="25" t="s">
        <v>90</v>
      </c>
      <c r="G23" s="24">
        <f>((15.003981+5.165242+4.202625)+(14.931656+7.735794+4.388708)+(21.120822+6.262535+6.691503))*2.204622/60</f>
        <v>3.1416916574442</v>
      </c>
      <c r="H23" s="24">
        <f>SUM(E23:G23)</f>
        <v>2373.0266916574446</v>
      </c>
      <c r="I23" s="24"/>
      <c r="J23" s="24">
        <f>M23-L23</f>
        <v>527.1427264479922</v>
      </c>
      <c r="K23" s="24"/>
      <c r="L23" s="70">
        <f>(4028.856+4.190218+4683.243+0.104861+4173.597)*2.204622/60</f>
        <v>473.6259652094524</v>
      </c>
      <c r="M23" s="24">
        <f>+H23-N23</f>
        <v>1000.7686916574446</v>
      </c>
      <c r="N23" s="26">
        <v>1372.258</v>
      </c>
    </row>
    <row r="24" spans="1:14" ht="18.75" customHeight="1">
      <c r="A24" s="16" t="s">
        <v>159</v>
      </c>
      <c r="B24" s="19"/>
      <c r="C24" s="19"/>
      <c r="D24" s="19"/>
      <c r="E24" s="26"/>
      <c r="F24" s="25">
        <f>F22</f>
        <v>3056.032</v>
      </c>
      <c r="G24" s="70">
        <f>G22+G23</f>
        <v>5.9858122558164</v>
      </c>
      <c r="H24" s="24">
        <f>E20+F24+G24</f>
        <v>3062.0178122558164</v>
      </c>
      <c r="I24" s="24"/>
      <c r="J24" s="70">
        <f>J22+J23</f>
        <v>1006.7993305576642</v>
      </c>
      <c r="K24" s="70"/>
      <c r="L24" s="70">
        <f>L22+L23</f>
        <v>897.9734816981525</v>
      </c>
      <c r="M24" s="70">
        <f>M22+M23</f>
        <v>1904.7728122558167</v>
      </c>
      <c r="N24" s="26"/>
    </row>
    <row r="25" spans="1:14" ht="18.75" customHeight="1">
      <c r="A25" s="15"/>
      <c r="B25" s="15"/>
      <c r="C25" s="15"/>
      <c r="D25" s="15"/>
      <c r="E25" s="30"/>
      <c r="F25" s="27"/>
      <c r="G25" s="30"/>
      <c r="H25" s="27"/>
      <c r="I25" s="27"/>
      <c r="J25" s="30"/>
      <c r="K25" s="30"/>
      <c r="L25" s="30"/>
      <c r="M25" s="30"/>
      <c r="N25" s="30"/>
    </row>
    <row r="26" spans="1:14" ht="18.75">
      <c r="A26" s="52" t="s">
        <v>130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84"/>
      <c r="M26" s="19"/>
      <c r="N26" s="19"/>
    </row>
    <row r="27" spans="1:14" ht="15.75">
      <c r="A27" s="16" t="s">
        <v>154</v>
      </c>
      <c r="B27" s="16"/>
      <c r="C27" s="16"/>
      <c r="D27" s="16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1:14" ht="15.75">
      <c r="A28" s="60" t="s">
        <v>145</v>
      </c>
      <c r="B28" s="16"/>
      <c r="C28" s="16"/>
      <c r="D28" s="16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73" ht="15.75">
      <c r="A29" s="16" t="s">
        <v>34</v>
      </c>
      <c r="B29" s="28">
        <f ca="1">NOW()</f>
        <v>41073.655623148145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</row>
    <row r="30" spans="15:73" ht="12.75"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</row>
    <row r="31" spans="15:73" ht="12.75"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</row>
    <row r="32" spans="15:73" ht="12.75"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</row>
    <row r="33" spans="15:73" ht="12.75"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</row>
    <row r="34" spans="15:73" ht="12.75"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</row>
    <row r="35" spans="6:73" ht="12.75">
      <c r="F35" s="50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</row>
    <row r="36" spans="15:73" ht="12.75"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</row>
    <row r="37" spans="15:73" ht="12.75"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</row>
    <row r="38" spans="15:73" ht="12.75"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1"/>
      <c r="BA38" s="11"/>
      <c r="BB38" s="11"/>
      <c r="BC38" s="11"/>
      <c r="BD38" s="11"/>
      <c r="BE38" s="11"/>
      <c r="BF38" s="11"/>
      <c r="BG38" s="11"/>
      <c r="BH38" s="11"/>
      <c r="BI38" s="11"/>
      <c r="BJ38" s="11"/>
      <c r="BK38" s="11"/>
      <c r="BL38" s="11"/>
      <c r="BM38" s="11"/>
      <c r="BN38" s="11"/>
      <c r="BO38" s="11"/>
      <c r="BP38" s="11"/>
      <c r="BQ38" s="11"/>
      <c r="BR38" s="11"/>
      <c r="BS38" s="11"/>
      <c r="BT38" s="11"/>
      <c r="BU38" s="11"/>
    </row>
    <row r="39" spans="15:73" ht="12.75"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  <c r="BA39" s="11"/>
      <c r="BB39" s="11"/>
      <c r="BC39" s="11"/>
      <c r="BD39" s="11"/>
      <c r="BE39" s="11"/>
      <c r="BF39" s="11"/>
      <c r="BG39" s="11"/>
      <c r="BH39" s="11"/>
      <c r="BI39" s="11"/>
      <c r="BJ39" s="11"/>
      <c r="BK39" s="11"/>
      <c r="BL39" s="11"/>
      <c r="BM39" s="11"/>
      <c r="BN39" s="11"/>
      <c r="BO39" s="11"/>
      <c r="BP39" s="11"/>
      <c r="BQ39" s="11"/>
      <c r="BR39" s="11"/>
      <c r="BS39" s="11"/>
      <c r="BT39" s="11"/>
      <c r="BU39" s="11"/>
    </row>
    <row r="40" spans="15:73" ht="12.75"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1"/>
      <c r="BM40" s="11"/>
      <c r="BN40" s="11"/>
      <c r="BO40" s="11"/>
      <c r="BP40" s="11"/>
      <c r="BQ40" s="11"/>
      <c r="BR40" s="11"/>
      <c r="BS40" s="11"/>
      <c r="BT40" s="11"/>
      <c r="BU40" s="11"/>
    </row>
    <row r="41" spans="15:73" ht="12.75"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  <c r="AY41" s="11"/>
      <c r="AZ41" s="11"/>
      <c r="BA41" s="11"/>
      <c r="BB41" s="11"/>
      <c r="BC41" s="11"/>
      <c r="BD41" s="11"/>
      <c r="BE41" s="11"/>
      <c r="BF41" s="11"/>
      <c r="BG41" s="11"/>
      <c r="BH41" s="11"/>
      <c r="BI41" s="11"/>
      <c r="BJ41" s="11"/>
      <c r="BK41" s="11"/>
      <c r="BL41" s="11"/>
      <c r="BM41" s="11"/>
      <c r="BN41" s="11"/>
      <c r="BO41" s="11"/>
      <c r="BP41" s="11"/>
      <c r="BQ41" s="11"/>
      <c r="BR41" s="11"/>
      <c r="BS41" s="11"/>
      <c r="BT41" s="11"/>
      <c r="BU41" s="11"/>
    </row>
    <row r="42" spans="15:73" ht="12.75"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</row>
    <row r="43" spans="15:73" ht="12.75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  <c r="BL43" s="11"/>
      <c r="BM43" s="11"/>
      <c r="BN43" s="11"/>
      <c r="BO43" s="11"/>
      <c r="BP43" s="11"/>
      <c r="BQ43" s="11"/>
      <c r="BR43" s="11"/>
      <c r="BS43" s="11"/>
      <c r="BT43" s="11"/>
      <c r="BU43" s="11"/>
    </row>
    <row r="44" spans="15:73" ht="12.75"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1"/>
      <c r="BK44" s="11"/>
      <c r="BL44" s="11"/>
      <c r="BM44" s="11"/>
      <c r="BN44" s="11"/>
      <c r="BO44" s="11"/>
      <c r="BP44" s="11"/>
      <c r="BQ44" s="11"/>
      <c r="BR44" s="11"/>
      <c r="BS44" s="11"/>
      <c r="BT44" s="11"/>
      <c r="BU44" s="11"/>
    </row>
    <row r="45" spans="15:73" ht="12.75"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</row>
    <row r="46" spans="15:73" ht="12.75"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</row>
    <row r="47" spans="15:73" ht="12.75"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</row>
    <row r="48" spans="15:73" ht="12.75"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</row>
    <row r="49" spans="15:73" ht="12.75"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</row>
    <row r="50" spans="15:73" ht="12.75"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</row>
    <row r="51" spans="15:73" ht="12.75"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</row>
    <row r="52" spans="15:73" ht="12.75"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</row>
    <row r="53" spans="15:73" ht="12.75"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</row>
    <row r="54" spans="15:73" ht="12.75"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</row>
    <row r="55" spans="15:73" ht="12.75"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</row>
    <row r="56" spans="15:73" ht="12.75"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</row>
    <row r="57" spans="15:73" ht="12.75"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</row>
    <row r="58" spans="15:73" ht="12.75"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</row>
    <row r="59" spans="15:73" ht="12.75"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</row>
    <row r="60" spans="15:73" ht="12.75"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</row>
    <row r="61" spans="15:73" ht="12.75"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</row>
    <row r="62" spans="15:73" ht="12.75"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</row>
    <row r="63" spans="15:73" ht="12.75"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</row>
    <row r="64" spans="15:73" ht="12.75"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</row>
    <row r="65" spans="15:73" ht="12.75"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</row>
    <row r="66" spans="15:73" ht="12.75"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</row>
    <row r="67" spans="15:73" ht="12.75"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</row>
    <row r="68" spans="15:73" ht="12.75"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</row>
    <row r="69" spans="15:73" ht="12.75"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</row>
    <row r="70" spans="15:73" ht="12.75"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</row>
    <row r="71" spans="15:73" ht="12.75"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</row>
    <row r="72" spans="15:73" ht="12.75"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</row>
    <row r="73" spans="15:73" ht="12.75"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</row>
    <row r="74" spans="15:73" ht="12.75"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</row>
    <row r="75" spans="15:73" ht="12.75"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</row>
    <row r="76" spans="15:73" ht="12.75"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</row>
    <row r="77" spans="15:73" ht="12.75"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</row>
    <row r="78" spans="15:73" ht="12.75"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</row>
    <row r="79" spans="15:73" ht="12.75"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</row>
    <row r="80" spans="15:73" ht="12.75"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</row>
    <row r="81" spans="15:73" ht="12.75"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11"/>
      <c r="BJ81" s="11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</row>
    <row r="82" spans="15:73" ht="12.75"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</row>
    <row r="83" spans="15:73" ht="12.75"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</row>
    <row r="84" spans="15:73" ht="12.75"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</row>
    <row r="85" spans="15:73" ht="12.75"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</row>
    <row r="86" spans="15:73" ht="12.75"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  <c r="AY86" s="11"/>
      <c r="AZ86" s="11"/>
      <c r="BA86" s="11"/>
      <c r="BB86" s="11"/>
      <c r="BC86" s="11"/>
      <c r="BD86" s="11"/>
      <c r="BE86" s="11"/>
      <c r="BF86" s="11"/>
      <c r="BG86" s="11"/>
      <c r="BH86" s="11"/>
      <c r="BI86" s="11"/>
      <c r="BJ86" s="11"/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</row>
    <row r="87" spans="15:73" ht="12.75"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  <c r="AY87" s="11"/>
      <c r="AZ87" s="11"/>
      <c r="BA87" s="11"/>
      <c r="BB87" s="11"/>
      <c r="BC87" s="11"/>
      <c r="BD87" s="11"/>
      <c r="BE87" s="11"/>
      <c r="BF87" s="11"/>
      <c r="BG87" s="11"/>
      <c r="BH87" s="11"/>
      <c r="BI87" s="11"/>
      <c r="BJ87" s="11"/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</row>
    <row r="88" spans="15:73" ht="12.75"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</row>
    <row r="89" spans="15:73" ht="12.75"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</row>
    <row r="90" spans="15:73" ht="12.75"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</row>
    <row r="91" spans="15:73" ht="12.75"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  <c r="AY91" s="11"/>
      <c r="AZ91" s="11"/>
      <c r="BA91" s="11"/>
      <c r="BB91" s="11"/>
      <c r="BC91" s="11"/>
      <c r="BD91" s="11"/>
      <c r="BE91" s="11"/>
      <c r="BF91" s="11"/>
      <c r="BG91" s="11"/>
      <c r="BH91" s="11"/>
      <c r="BI91" s="11"/>
      <c r="BJ91" s="11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</row>
    <row r="92" spans="15:73" ht="12.75"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  <c r="AY92" s="11"/>
      <c r="AZ92" s="11"/>
      <c r="BA92" s="11"/>
      <c r="BB92" s="11"/>
      <c r="BC92" s="11"/>
      <c r="BD92" s="11"/>
      <c r="BE92" s="11"/>
      <c r="BF92" s="11"/>
      <c r="BG92" s="11"/>
      <c r="BH92" s="11"/>
      <c r="BI92" s="11"/>
      <c r="BJ92" s="11"/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</row>
    <row r="93" spans="15:73" ht="12.75"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  <c r="AY93" s="11"/>
      <c r="AZ93" s="11"/>
      <c r="BA93" s="11"/>
      <c r="BB93" s="11"/>
      <c r="BC93" s="11"/>
      <c r="BD93" s="11"/>
      <c r="BE93" s="11"/>
      <c r="BF93" s="11"/>
      <c r="BG93" s="11"/>
      <c r="BH93" s="11"/>
      <c r="BI93" s="11"/>
      <c r="BJ93" s="11"/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</row>
    <row r="94" spans="15:73" ht="12.75"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</row>
    <row r="95" spans="15:73" ht="12.75"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  <c r="AY95" s="11"/>
      <c r="AZ95" s="11"/>
      <c r="BA95" s="11"/>
      <c r="BB95" s="11"/>
      <c r="BC95" s="11"/>
      <c r="BD95" s="11"/>
      <c r="BE95" s="11"/>
      <c r="BF95" s="11"/>
      <c r="BG95" s="11"/>
      <c r="BH95" s="11"/>
      <c r="BI95" s="11"/>
      <c r="BJ95" s="11"/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</row>
    <row r="96" spans="15:73" ht="12.75"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  <c r="AY96" s="11"/>
      <c r="AZ96" s="11"/>
      <c r="BA96" s="11"/>
      <c r="BB96" s="11"/>
      <c r="BC96" s="11"/>
      <c r="BD96" s="11"/>
      <c r="BE96" s="11"/>
      <c r="BF96" s="11"/>
      <c r="BG96" s="11"/>
      <c r="BH96" s="11"/>
      <c r="BI96" s="11"/>
      <c r="BJ96" s="11"/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</row>
    <row r="97" spans="15:73" ht="12.75"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  <c r="AY97" s="11"/>
      <c r="AZ97" s="11"/>
      <c r="BA97" s="11"/>
      <c r="BB97" s="11"/>
      <c r="BC97" s="11"/>
      <c r="BD97" s="11"/>
      <c r="BE97" s="11"/>
      <c r="BF97" s="11"/>
      <c r="BG97" s="11"/>
      <c r="BH97" s="11"/>
      <c r="BI97" s="11"/>
      <c r="BJ97" s="11"/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</row>
    <row r="98" spans="15:73" ht="12.75"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</row>
    <row r="99" spans="15:73" ht="12.75"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  <c r="AY99" s="11"/>
      <c r="AZ99" s="11"/>
      <c r="BA99" s="11"/>
      <c r="BB99" s="11"/>
      <c r="BC99" s="11"/>
      <c r="BD99" s="11"/>
      <c r="BE99" s="11"/>
      <c r="BF99" s="11"/>
      <c r="BG99" s="11"/>
      <c r="BH99" s="11"/>
      <c r="BI99" s="11"/>
      <c r="BJ99" s="11"/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</row>
    <row r="100" spans="15:73" ht="12.75"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</row>
    <row r="101" spans="15:73" ht="12.75"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  <c r="AY101" s="11"/>
      <c r="AZ101" s="11"/>
      <c r="BA101" s="11"/>
      <c r="BB101" s="11"/>
      <c r="BC101" s="11"/>
      <c r="BD101" s="11"/>
      <c r="BE101" s="11"/>
      <c r="BF101" s="11"/>
      <c r="BG101" s="11"/>
      <c r="BH101" s="11"/>
      <c r="BI101" s="11"/>
      <c r="BJ101" s="11"/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</row>
    <row r="102" spans="15:73" ht="12.75"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  <c r="AY102" s="11"/>
      <c r="AZ102" s="11"/>
      <c r="BA102" s="11"/>
      <c r="BB102" s="11"/>
      <c r="BC102" s="11"/>
      <c r="BD102" s="11"/>
      <c r="BE102" s="11"/>
      <c r="BF102" s="11"/>
      <c r="BG102" s="11"/>
      <c r="BH102" s="11"/>
      <c r="BI102" s="11"/>
      <c r="BJ102" s="11"/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</row>
    <row r="103" spans="15:73" ht="12.75"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  <c r="AY103" s="11"/>
      <c r="AZ103" s="11"/>
      <c r="BA103" s="11"/>
      <c r="BB103" s="11"/>
      <c r="BC103" s="11"/>
      <c r="BD103" s="11"/>
      <c r="BE103" s="11"/>
      <c r="BF103" s="11"/>
      <c r="BG103" s="11"/>
      <c r="BH103" s="11"/>
      <c r="BI103" s="11"/>
      <c r="BJ103" s="11"/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</row>
    <row r="104" spans="15:73" ht="12.75"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</row>
    <row r="105" spans="15:73" ht="12.75"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  <c r="AY105" s="11"/>
      <c r="AZ105" s="11"/>
      <c r="BA105" s="11"/>
      <c r="BB105" s="11"/>
      <c r="BC105" s="11"/>
      <c r="BD105" s="11"/>
      <c r="BE105" s="11"/>
      <c r="BF105" s="11"/>
      <c r="BG105" s="11"/>
      <c r="BH105" s="11"/>
      <c r="BI105" s="11"/>
      <c r="BJ105" s="11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</row>
    <row r="106" spans="15:73" ht="12.75"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  <c r="AY106" s="11"/>
      <c r="AZ106" s="11"/>
      <c r="BA106" s="11"/>
      <c r="BB106" s="11"/>
      <c r="BC106" s="11"/>
      <c r="BD106" s="11"/>
      <c r="BE106" s="11"/>
      <c r="BF106" s="11"/>
      <c r="BG106" s="11"/>
      <c r="BH106" s="11"/>
      <c r="BI106" s="11"/>
      <c r="BJ106" s="11"/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</row>
    <row r="107" spans="15:73" ht="12.75"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  <c r="AY107" s="11"/>
      <c r="AZ107" s="11"/>
      <c r="BA107" s="11"/>
      <c r="BB107" s="11"/>
      <c r="BC107" s="11"/>
      <c r="BD107" s="11"/>
      <c r="BE107" s="11"/>
      <c r="BF107" s="11"/>
      <c r="BG107" s="11"/>
      <c r="BH107" s="11"/>
      <c r="BI107" s="11"/>
      <c r="BJ107" s="11"/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</row>
    <row r="108" spans="15:73" ht="12.75"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11"/>
      <c r="BJ108" s="11"/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</row>
    <row r="109" spans="15:73" ht="12.75"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</row>
    <row r="110" spans="15:73" ht="12.75"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</row>
    <row r="111" spans="15:73" ht="12.75"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</row>
    <row r="112" spans="15:73" ht="12.75"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</row>
    <row r="113" spans="15:73" ht="12.75"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</row>
    <row r="114" spans="15:73" ht="12.75"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</row>
    <row r="115" spans="15:73" ht="12.75"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</row>
    <row r="116" spans="15:73" ht="12.75"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</row>
    <row r="117" spans="15:73" ht="12.75"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  <c r="AY117" s="11"/>
      <c r="AZ117" s="11"/>
      <c r="BA117" s="11"/>
      <c r="BB117" s="11"/>
      <c r="BC117" s="11"/>
      <c r="BD117" s="11"/>
      <c r="BE117" s="11"/>
      <c r="BF117" s="11"/>
      <c r="BG117" s="11"/>
      <c r="BH117" s="11"/>
      <c r="BI117" s="11"/>
      <c r="BJ117" s="11"/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</row>
    <row r="118" spans="15:73" ht="12.75"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  <c r="AY118" s="11"/>
      <c r="AZ118" s="11"/>
      <c r="BA118" s="11"/>
      <c r="BB118" s="11"/>
      <c r="BC118" s="11"/>
      <c r="BD118" s="11"/>
      <c r="BE118" s="11"/>
      <c r="BF118" s="11"/>
      <c r="BG118" s="11"/>
      <c r="BH118" s="11"/>
      <c r="BI118" s="11"/>
      <c r="BJ118" s="11"/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</row>
    <row r="119" spans="15:73" ht="12.75"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  <c r="AY119" s="11"/>
      <c r="AZ119" s="11"/>
      <c r="BA119" s="11"/>
      <c r="BB119" s="11"/>
      <c r="BC119" s="11"/>
      <c r="BD119" s="11"/>
      <c r="BE119" s="11"/>
      <c r="BF119" s="11"/>
      <c r="BG119" s="11"/>
      <c r="BH119" s="11"/>
      <c r="BI119" s="11"/>
      <c r="BJ119" s="11"/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</row>
    <row r="120" spans="15:73" ht="12.75"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  <c r="AY120" s="11"/>
      <c r="AZ120" s="11"/>
      <c r="BA120" s="11"/>
      <c r="BB120" s="11"/>
      <c r="BC120" s="11"/>
      <c r="BD120" s="11"/>
      <c r="BE120" s="11"/>
      <c r="BF120" s="11"/>
      <c r="BG120" s="11"/>
      <c r="BH120" s="11"/>
      <c r="BI120" s="11"/>
      <c r="BJ120" s="11"/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</row>
    <row r="121" spans="15:73" ht="12.75"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</row>
    <row r="122" spans="15:73" ht="12.75"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</row>
    <row r="123" spans="15:73" ht="12.75"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  <c r="AY123" s="11"/>
      <c r="AZ123" s="11"/>
      <c r="BA123" s="11"/>
      <c r="BB123" s="11"/>
      <c r="BC123" s="11"/>
      <c r="BD123" s="11"/>
      <c r="BE123" s="11"/>
      <c r="BF123" s="11"/>
      <c r="BG123" s="11"/>
      <c r="BH123" s="11"/>
      <c r="BI123" s="11"/>
      <c r="BJ123" s="11"/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</row>
    <row r="124" spans="15:73" ht="12.75"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  <c r="AY124" s="11"/>
      <c r="AZ124" s="11"/>
      <c r="BA124" s="11"/>
      <c r="BB124" s="11"/>
      <c r="BC124" s="11"/>
      <c r="BD124" s="11"/>
      <c r="BE124" s="11"/>
      <c r="BF124" s="11"/>
      <c r="BG124" s="11"/>
      <c r="BH124" s="11"/>
      <c r="BI124" s="11"/>
      <c r="BJ124" s="11"/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</row>
    <row r="125" spans="15:73" ht="12.75"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  <c r="AY125" s="11"/>
      <c r="AZ125" s="11"/>
      <c r="BA125" s="11"/>
      <c r="BB125" s="11"/>
      <c r="BC125" s="11"/>
      <c r="BD125" s="11"/>
      <c r="BE125" s="11"/>
      <c r="BF125" s="11"/>
      <c r="BG125" s="11"/>
      <c r="BH125" s="11"/>
      <c r="BI125" s="11"/>
      <c r="BJ125" s="11"/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</row>
    <row r="126" spans="15:73" ht="12.75"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  <c r="AY126" s="11"/>
      <c r="AZ126" s="11"/>
      <c r="BA126" s="11"/>
      <c r="BB126" s="11"/>
      <c r="BC126" s="11"/>
      <c r="BD126" s="11"/>
      <c r="BE126" s="11"/>
      <c r="BF126" s="11"/>
      <c r="BG126" s="11"/>
      <c r="BH126" s="11"/>
      <c r="BI126" s="11"/>
      <c r="BJ126" s="11"/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</row>
    <row r="127" spans="15:73" ht="12.75"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  <c r="AY127" s="11"/>
      <c r="AZ127" s="11"/>
      <c r="BA127" s="11"/>
      <c r="BB127" s="11"/>
      <c r="BC127" s="11"/>
      <c r="BD127" s="11"/>
      <c r="BE127" s="11"/>
      <c r="BF127" s="11"/>
      <c r="BG127" s="11"/>
      <c r="BH127" s="11"/>
      <c r="BI127" s="11"/>
      <c r="BJ127" s="11"/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</row>
    <row r="128" spans="15:73" ht="12.75"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  <c r="AY128" s="11"/>
      <c r="AZ128" s="11"/>
      <c r="BA128" s="11"/>
      <c r="BB128" s="11"/>
      <c r="BC128" s="11"/>
      <c r="BD128" s="11"/>
      <c r="BE128" s="11"/>
      <c r="BF128" s="11"/>
      <c r="BG128" s="11"/>
      <c r="BH128" s="11"/>
      <c r="BI128" s="11"/>
      <c r="BJ128" s="11"/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</row>
    <row r="129" spans="15:73" ht="12.75"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</row>
    <row r="130" spans="15:73" ht="12.75"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</row>
    <row r="131" spans="15:73" ht="12.75"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  <c r="AY131" s="11"/>
      <c r="AZ131" s="11"/>
      <c r="BA131" s="11"/>
      <c r="BB131" s="11"/>
      <c r="BC131" s="11"/>
      <c r="BD131" s="11"/>
      <c r="BE131" s="11"/>
      <c r="BF131" s="11"/>
      <c r="BG131" s="11"/>
      <c r="BH131" s="11"/>
      <c r="BI131" s="11"/>
      <c r="BJ131" s="11"/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</row>
    <row r="132" spans="15:73" ht="12.75"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  <c r="AY132" s="11"/>
      <c r="AZ132" s="11"/>
      <c r="BA132" s="11"/>
      <c r="BB132" s="11"/>
      <c r="BC132" s="11"/>
      <c r="BD132" s="11"/>
      <c r="BE132" s="11"/>
      <c r="BF132" s="11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</row>
    <row r="133" spans="15:73" ht="12.75"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  <c r="AY133" s="11"/>
      <c r="AZ133" s="11"/>
      <c r="BA133" s="11"/>
      <c r="BB133" s="11"/>
      <c r="BC133" s="11"/>
      <c r="BD133" s="11"/>
      <c r="BE133" s="11"/>
      <c r="BF133" s="11"/>
      <c r="BG133" s="11"/>
      <c r="BH133" s="11"/>
      <c r="BI133" s="11"/>
      <c r="BJ133" s="11"/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</row>
    <row r="134" spans="15:73" ht="12.75"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  <c r="AY134" s="11"/>
      <c r="AZ134" s="11"/>
      <c r="BA134" s="11"/>
      <c r="BB134" s="11"/>
      <c r="BC134" s="11"/>
      <c r="BD134" s="11"/>
      <c r="BE134" s="11"/>
      <c r="BF134" s="11"/>
      <c r="BG134" s="11"/>
      <c r="BH134" s="11"/>
      <c r="BI134" s="11"/>
      <c r="BJ134" s="11"/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</row>
    <row r="135" spans="15:73" ht="12.75"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  <c r="AY135" s="11"/>
      <c r="AZ135" s="11"/>
      <c r="BA135" s="11"/>
      <c r="BB135" s="11"/>
      <c r="BC135" s="11"/>
      <c r="BD135" s="11"/>
      <c r="BE135" s="11"/>
      <c r="BF135" s="11"/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</row>
    <row r="136" spans="15:73" ht="12.75"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</row>
    <row r="137" spans="15:73" ht="12.75"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  <c r="AY137" s="11"/>
      <c r="AZ137" s="11"/>
      <c r="BA137" s="11"/>
      <c r="BB137" s="11"/>
      <c r="BC137" s="11"/>
      <c r="BD137" s="11"/>
      <c r="BE137" s="11"/>
      <c r="BF137" s="11"/>
      <c r="BG137" s="11"/>
      <c r="BH137" s="11"/>
      <c r="BI137" s="11"/>
      <c r="BJ137" s="11"/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</row>
    <row r="138" spans="15:73" ht="12.75"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</row>
    <row r="139" spans="15:73" ht="12.75"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</row>
    <row r="140" spans="15:73" ht="12.75"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</row>
    <row r="141" spans="15:73" ht="12.75"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</row>
    <row r="142" spans="15:73" ht="12.75"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</row>
    <row r="143" spans="15:73" ht="12.75"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</row>
    <row r="144" spans="15:73" ht="12.75"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</row>
    <row r="145" spans="15:73" ht="12.75"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</row>
    <row r="146" spans="15:73" ht="12.75"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</row>
    <row r="147" spans="15:73" ht="12.75"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  <c r="AY147" s="11"/>
      <c r="AZ147" s="11"/>
      <c r="BA147" s="11"/>
      <c r="BB147" s="11"/>
      <c r="BC147" s="11"/>
      <c r="BD147" s="11"/>
      <c r="BE147" s="11"/>
      <c r="BF147" s="11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</row>
    <row r="148" spans="15:73" ht="12.75"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  <c r="AY148" s="11"/>
      <c r="AZ148" s="11"/>
      <c r="BA148" s="11"/>
      <c r="BB148" s="11"/>
      <c r="BC148" s="11"/>
      <c r="BD148" s="11"/>
      <c r="BE148" s="11"/>
      <c r="BF148" s="11"/>
      <c r="BG148" s="11"/>
      <c r="BH148" s="11"/>
      <c r="BI148" s="11"/>
      <c r="BJ148" s="11"/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</row>
    <row r="149" spans="15:73" ht="12.75"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  <c r="AY149" s="11"/>
      <c r="AZ149" s="11"/>
      <c r="BA149" s="11"/>
      <c r="BB149" s="11"/>
      <c r="BC149" s="11"/>
      <c r="BD149" s="11"/>
      <c r="BE149" s="11"/>
      <c r="BF149" s="11"/>
      <c r="BG149" s="11"/>
      <c r="BH149" s="11"/>
      <c r="BI149" s="11"/>
      <c r="BJ149" s="11"/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</row>
    <row r="150" spans="15:73" ht="12.75"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</row>
    <row r="151" spans="15:73" ht="12.75"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  <c r="AY151" s="11"/>
      <c r="AZ151" s="11"/>
      <c r="BA151" s="11"/>
      <c r="BB151" s="11"/>
      <c r="BC151" s="11"/>
      <c r="BD151" s="11"/>
      <c r="BE151" s="11"/>
      <c r="BF151" s="11"/>
      <c r="BG151" s="11"/>
      <c r="BH151" s="11"/>
      <c r="BI151" s="11"/>
      <c r="BJ151" s="11"/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</row>
    <row r="152" spans="15:73" ht="12.75"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  <c r="AY152" s="11"/>
      <c r="AZ152" s="11"/>
      <c r="BA152" s="11"/>
      <c r="BB152" s="11"/>
      <c r="BC152" s="11"/>
      <c r="BD152" s="11"/>
      <c r="BE152" s="11"/>
      <c r="BF152" s="11"/>
      <c r="BG152" s="11"/>
      <c r="BH152" s="11"/>
      <c r="BI152" s="11"/>
      <c r="BJ152" s="11"/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</row>
    <row r="153" spans="15:73" ht="12.75"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  <c r="AY153" s="11"/>
      <c r="AZ153" s="11"/>
      <c r="BA153" s="11"/>
      <c r="BB153" s="11"/>
      <c r="BC153" s="11"/>
      <c r="BD153" s="11"/>
      <c r="BE153" s="11"/>
      <c r="BF153" s="11"/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</row>
    <row r="154" spans="15:73" ht="12.75"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  <c r="AY154" s="11"/>
      <c r="AZ154" s="11"/>
      <c r="BA154" s="11"/>
      <c r="BB154" s="11"/>
      <c r="BC154" s="11"/>
      <c r="BD154" s="11"/>
      <c r="BE154" s="11"/>
      <c r="BF154" s="11"/>
      <c r="BG154" s="11"/>
      <c r="BH154" s="11"/>
      <c r="BI154" s="11"/>
      <c r="BJ154" s="11"/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</row>
    <row r="155" spans="15:73" ht="12.75"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  <c r="AY155" s="11"/>
      <c r="AZ155" s="11"/>
      <c r="BA155" s="11"/>
      <c r="BB155" s="11"/>
      <c r="BC155" s="11"/>
      <c r="BD155" s="11"/>
      <c r="BE155" s="11"/>
      <c r="BF155" s="11"/>
      <c r="BG155" s="11"/>
      <c r="BH155" s="11"/>
      <c r="BI155" s="11"/>
      <c r="BJ155" s="11"/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</row>
    <row r="156" spans="15:73" ht="12.75"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11"/>
      <c r="BA156" s="11"/>
      <c r="BB156" s="11"/>
      <c r="BC156" s="11"/>
      <c r="BD156" s="11"/>
      <c r="BE156" s="11"/>
      <c r="BF156" s="11"/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</row>
    <row r="157" spans="15:73" ht="12.75"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  <c r="AY157" s="11"/>
      <c r="AZ157" s="11"/>
      <c r="BA157" s="11"/>
      <c r="BB157" s="11"/>
      <c r="BC157" s="11"/>
      <c r="BD157" s="11"/>
      <c r="BE157" s="11"/>
      <c r="BF157" s="11"/>
      <c r="BG157" s="11"/>
      <c r="BH157" s="11"/>
      <c r="BI157" s="11"/>
      <c r="BJ157" s="11"/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</row>
    <row r="158" spans="15:73" ht="12.75"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  <c r="AY158" s="11"/>
      <c r="AZ158" s="11"/>
      <c r="BA158" s="11"/>
      <c r="BB158" s="11"/>
      <c r="BC158" s="11"/>
      <c r="BD158" s="11"/>
      <c r="BE158" s="11"/>
      <c r="BF158" s="11"/>
      <c r="BG158" s="11"/>
      <c r="BH158" s="11"/>
      <c r="BI158" s="11"/>
      <c r="BJ158" s="11"/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</row>
    <row r="159" spans="15:73" ht="12.75"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  <c r="AY159" s="11"/>
      <c r="AZ159" s="11"/>
      <c r="BA159" s="11"/>
      <c r="BB159" s="11"/>
      <c r="BC159" s="11"/>
      <c r="BD159" s="11"/>
      <c r="BE159" s="11"/>
      <c r="BF159" s="11"/>
      <c r="BG159" s="11"/>
      <c r="BH159" s="11"/>
      <c r="BI159" s="11"/>
      <c r="BJ159" s="11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</row>
    <row r="160" spans="15:73" ht="12.75"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  <c r="AY160" s="11"/>
      <c r="AZ160" s="11"/>
      <c r="BA160" s="11"/>
      <c r="BB160" s="11"/>
      <c r="BC160" s="11"/>
      <c r="BD160" s="11"/>
      <c r="BE160" s="11"/>
      <c r="BF160" s="11"/>
      <c r="BG160" s="11"/>
      <c r="BH160" s="11"/>
      <c r="BI160" s="11"/>
      <c r="BJ160" s="11"/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</row>
    <row r="161" spans="15:73" ht="12.75"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  <c r="AY161" s="11"/>
      <c r="AZ161" s="11"/>
      <c r="BA161" s="11"/>
      <c r="BB161" s="11"/>
      <c r="BC161" s="11"/>
      <c r="BD161" s="11"/>
      <c r="BE161" s="11"/>
      <c r="BF161" s="11"/>
      <c r="BG161" s="11"/>
      <c r="BH161" s="11"/>
      <c r="BI161" s="11"/>
      <c r="BJ161" s="11"/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</row>
    <row r="162" spans="15:73" ht="12.75"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  <c r="AY162" s="11"/>
      <c r="AZ162" s="11"/>
      <c r="BA162" s="11"/>
      <c r="BB162" s="11"/>
      <c r="BC162" s="11"/>
      <c r="BD162" s="11"/>
      <c r="BE162" s="11"/>
      <c r="BF162" s="11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</row>
    <row r="163" spans="15:73" ht="12.75"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  <c r="AY163" s="11"/>
      <c r="AZ163" s="11"/>
      <c r="BA163" s="11"/>
      <c r="BB163" s="11"/>
      <c r="BC163" s="11"/>
      <c r="BD163" s="11"/>
      <c r="BE163" s="11"/>
      <c r="BF163" s="11"/>
      <c r="BG163" s="11"/>
      <c r="BH163" s="11"/>
      <c r="BI163" s="11"/>
      <c r="BJ163" s="11"/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</row>
    <row r="164" spans="15:73" ht="12.75"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  <c r="AY164" s="11"/>
      <c r="AZ164" s="11"/>
      <c r="BA164" s="11"/>
      <c r="BB164" s="11"/>
      <c r="BC164" s="11"/>
      <c r="BD164" s="11"/>
      <c r="BE164" s="11"/>
      <c r="BF164" s="11"/>
      <c r="BG164" s="11"/>
      <c r="BH164" s="11"/>
      <c r="BI164" s="11"/>
      <c r="BJ164" s="11"/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</row>
    <row r="165" spans="15:73" ht="12.75"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</row>
    <row r="166" spans="15:73" ht="12.75"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  <c r="AY166" s="11"/>
      <c r="AZ166" s="11"/>
      <c r="BA166" s="11"/>
      <c r="BB166" s="11"/>
      <c r="BC166" s="11"/>
      <c r="BD166" s="11"/>
      <c r="BE166" s="11"/>
      <c r="BF166" s="11"/>
      <c r="BG166" s="11"/>
      <c r="BH166" s="11"/>
      <c r="BI166" s="11"/>
      <c r="BJ166" s="11"/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</row>
    <row r="167" spans="15:73" ht="12.75"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  <c r="AY167" s="11"/>
      <c r="AZ167" s="11"/>
      <c r="BA167" s="11"/>
      <c r="BB167" s="11"/>
      <c r="BC167" s="11"/>
      <c r="BD167" s="11"/>
      <c r="BE167" s="11"/>
      <c r="BF167" s="11"/>
      <c r="BG167" s="11"/>
      <c r="BH167" s="11"/>
      <c r="BI167" s="11"/>
      <c r="BJ167" s="11"/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</row>
    <row r="168" spans="15:73" ht="12.75"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  <c r="AY168" s="11"/>
      <c r="AZ168" s="11"/>
      <c r="BA168" s="11"/>
      <c r="BB168" s="11"/>
      <c r="BC168" s="11"/>
      <c r="BD168" s="11"/>
      <c r="BE168" s="11"/>
      <c r="BF168" s="11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</row>
    <row r="169" spans="15:73" ht="12.75"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  <c r="AY169" s="11"/>
      <c r="AZ169" s="11"/>
      <c r="BA169" s="11"/>
      <c r="BB169" s="11"/>
      <c r="BC169" s="11"/>
      <c r="BD169" s="11"/>
      <c r="BE169" s="11"/>
      <c r="BF169" s="11"/>
      <c r="BG169" s="11"/>
      <c r="BH169" s="11"/>
      <c r="BI169" s="11"/>
      <c r="BJ169" s="11"/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</row>
    <row r="170" spans="15:73" ht="12.75"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  <c r="AY170" s="11"/>
      <c r="AZ170" s="11"/>
      <c r="BA170" s="11"/>
      <c r="BB170" s="11"/>
      <c r="BC170" s="11"/>
      <c r="BD170" s="11"/>
      <c r="BE170" s="11"/>
      <c r="BF170" s="11"/>
      <c r="BG170" s="11"/>
      <c r="BH170" s="11"/>
      <c r="BI170" s="11"/>
      <c r="BJ170" s="11"/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</row>
    <row r="171" spans="15:73" ht="12.75"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  <c r="AY171" s="11"/>
      <c r="AZ171" s="11"/>
      <c r="BA171" s="11"/>
      <c r="BB171" s="11"/>
      <c r="BC171" s="11"/>
      <c r="BD171" s="11"/>
      <c r="BE171" s="11"/>
      <c r="BF171" s="11"/>
      <c r="BG171" s="11"/>
      <c r="BH171" s="11"/>
      <c r="BI171" s="11"/>
      <c r="BJ171" s="11"/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</row>
    <row r="172" spans="15:73" ht="12.75"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  <c r="AY172" s="11"/>
      <c r="AZ172" s="11"/>
      <c r="BA172" s="11"/>
      <c r="BB172" s="11"/>
      <c r="BC172" s="11"/>
      <c r="BD172" s="11"/>
      <c r="BE172" s="11"/>
      <c r="BF172" s="11"/>
      <c r="BG172" s="11"/>
      <c r="BH172" s="11"/>
      <c r="BI172" s="11"/>
      <c r="BJ172" s="11"/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</row>
    <row r="173" spans="15:73" ht="12.75"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  <c r="AY173" s="11"/>
      <c r="AZ173" s="11"/>
      <c r="BA173" s="11"/>
      <c r="BB173" s="11"/>
      <c r="BC173" s="11"/>
      <c r="BD173" s="11"/>
      <c r="BE173" s="11"/>
      <c r="BF173" s="11"/>
      <c r="BG173" s="11"/>
      <c r="BH173" s="11"/>
      <c r="BI173" s="11"/>
      <c r="BJ173" s="11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</row>
    <row r="174" spans="15:73" ht="12.75"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  <c r="AY174" s="11"/>
      <c r="AZ174" s="11"/>
      <c r="BA174" s="11"/>
      <c r="BB174" s="11"/>
      <c r="BC174" s="11"/>
      <c r="BD174" s="11"/>
      <c r="BE174" s="11"/>
      <c r="BF174" s="11"/>
      <c r="BG174" s="11"/>
      <c r="BH174" s="11"/>
      <c r="BI174" s="11"/>
      <c r="BJ174" s="11"/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</row>
    <row r="175" spans="15:73" ht="12.75"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  <c r="AY175" s="11"/>
      <c r="AZ175" s="11"/>
      <c r="BA175" s="11"/>
      <c r="BB175" s="11"/>
      <c r="BC175" s="11"/>
      <c r="BD175" s="11"/>
      <c r="BE175" s="11"/>
      <c r="BF175" s="11"/>
      <c r="BG175" s="11"/>
      <c r="BH175" s="11"/>
      <c r="BI175" s="11"/>
      <c r="BJ175" s="11"/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</row>
    <row r="176" spans="15:73" ht="12.75"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  <c r="AY176" s="11"/>
      <c r="AZ176" s="11"/>
      <c r="BA176" s="11"/>
      <c r="BB176" s="11"/>
      <c r="BC176" s="11"/>
      <c r="BD176" s="11"/>
      <c r="BE176" s="11"/>
      <c r="BF176" s="11"/>
      <c r="BG176" s="11"/>
      <c r="BH176" s="11"/>
      <c r="BI176" s="11"/>
      <c r="BJ176" s="11"/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</row>
    <row r="177" spans="15:73" ht="12.75"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  <c r="AY177" s="11"/>
      <c r="AZ177" s="11"/>
      <c r="BA177" s="11"/>
      <c r="BB177" s="11"/>
      <c r="BC177" s="11"/>
      <c r="BD177" s="11"/>
      <c r="BE177" s="11"/>
      <c r="BF177" s="11"/>
      <c r="BG177" s="11"/>
      <c r="BH177" s="11"/>
      <c r="BI177" s="11"/>
      <c r="BJ177" s="11"/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</row>
    <row r="178" spans="15:73" ht="12.75"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  <c r="AY178" s="11"/>
      <c r="AZ178" s="11"/>
      <c r="BA178" s="11"/>
      <c r="BB178" s="11"/>
      <c r="BC178" s="11"/>
      <c r="BD178" s="11"/>
      <c r="BE178" s="11"/>
      <c r="BF178" s="11"/>
      <c r="BG178" s="11"/>
      <c r="BH178" s="11"/>
      <c r="BI178" s="11"/>
      <c r="BJ178" s="11"/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</row>
    <row r="179" spans="15:73" ht="12.75"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  <c r="AY179" s="11"/>
      <c r="AZ179" s="11"/>
      <c r="BA179" s="11"/>
      <c r="BB179" s="11"/>
      <c r="BC179" s="11"/>
      <c r="BD179" s="11"/>
      <c r="BE179" s="11"/>
      <c r="BF179" s="11"/>
      <c r="BG179" s="11"/>
      <c r="BH179" s="11"/>
      <c r="BI179" s="11"/>
      <c r="BJ179" s="11"/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</row>
    <row r="180" spans="15:73" ht="12.75"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  <c r="AY180" s="11"/>
      <c r="AZ180" s="11"/>
      <c r="BA180" s="11"/>
      <c r="BB180" s="11"/>
      <c r="BC180" s="11"/>
      <c r="BD180" s="11"/>
      <c r="BE180" s="11"/>
      <c r="BF180" s="11"/>
      <c r="BG180" s="11"/>
      <c r="BH180" s="11"/>
      <c r="BI180" s="11"/>
      <c r="BJ180" s="11"/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</row>
    <row r="181" spans="15:73" ht="12.75"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  <c r="AY181" s="11"/>
      <c r="AZ181" s="11"/>
      <c r="BA181" s="11"/>
      <c r="BB181" s="11"/>
      <c r="BC181" s="11"/>
      <c r="BD181" s="11"/>
      <c r="BE181" s="11"/>
      <c r="BF181" s="11"/>
      <c r="BG181" s="11"/>
      <c r="BH181" s="11"/>
      <c r="BI181" s="11"/>
      <c r="BJ181" s="11"/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</row>
    <row r="182" spans="15:73" ht="12.75"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  <c r="AY182" s="11"/>
      <c r="AZ182" s="11"/>
      <c r="BA182" s="11"/>
      <c r="BB182" s="11"/>
      <c r="BC182" s="11"/>
      <c r="BD182" s="11"/>
      <c r="BE182" s="11"/>
      <c r="BF182" s="11"/>
      <c r="BG182" s="11"/>
      <c r="BH182" s="11"/>
      <c r="BI182" s="11"/>
      <c r="BJ182" s="11"/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</row>
    <row r="183" spans="15:73" ht="12.75"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  <c r="AY183" s="11"/>
      <c r="AZ183" s="11"/>
      <c r="BA183" s="11"/>
      <c r="BB183" s="11"/>
      <c r="BC183" s="11"/>
      <c r="BD183" s="11"/>
      <c r="BE183" s="11"/>
      <c r="BF183" s="11"/>
      <c r="BG183" s="11"/>
      <c r="BH183" s="11"/>
      <c r="BI183" s="11"/>
      <c r="BJ183" s="11"/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</row>
    <row r="184" spans="15:73" ht="12.75"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  <c r="AY184" s="11"/>
      <c r="AZ184" s="11"/>
      <c r="BA184" s="11"/>
      <c r="BB184" s="11"/>
      <c r="BC184" s="11"/>
      <c r="BD184" s="11"/>
      <c r="BE184" s="11"/>
      <c r="BF184" s="11"/>
      <c r="BG184" s="11"/>
      <c r="BH184" s="11"/>
      <c r="BI184" s="11"/>
      <c r="BJ184" s="11"/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</row>
    <row r="185" spans="15:73" ht="12.75"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1"/>
      <c r="AZ185" s="11"/>
      <c r="BA185" s="11"/>
      <c r="BB185" s="11"/>
      <c r="BC185" s="11"/>
      <c r="BD185" s="11"/>
      <c r="BE185" s="11"/>
      <c r="BF185" s="11"/>
      <c r="BG185" s="11"/>
      <c r="BH185" s="11"/>
      <c r="BI185" s="11"/>
      <c r="BJ185" s="11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</row>
    <row r="186" spans="15:73" ht="12.75"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  <c r="AY186" s="11"/>
      <c r="AZ186" s="11"/>
      <c r="BA186" s="11"/>
      <c r="BB186" s="11"/>
      <c r="BC186" s="11"/>
      <c r="BD186" s="11"/>
      <c r="BE186" s="11"/>
      <c r="BF186" s="11"/>
      <c r="BG186" s="11"/>
      <c r="BH186" s="11"/>
      <c r="BI186" s="11"/>
      <c r="BJ186" s="11"/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</row>
    <row r="187" spans="15:73" ht="12.75"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  <c r="AY187" s="11"/>
      <c r="AZ187" s="11"/>
      <c r="BA187" s="11"/>
      <c r="BB187" s="11"/>
      <c r="BC187" s="11"/>
      <c r="BD187" s="11"/>
      <c r="BE187" s="11"/>
      <c r="BF187" s="11"/>
      <c r="BG187" s="11"/>
      <c r="BH187" s="11"/>
      <c r="BI187" s="11"/>
      <c r="BJ187" s="11"/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</row>
    <row r="188" spans="15:73" ht="12.75"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  <c r="AY188" s="11"/>
      <c r="AZ188" s="11"/>
      <c r="BA188" s="11"/>
      <c r="BB188" s="11"/>
      <c r="BC188" s="11"/>
      <c r="BD188" s="11"/>
      <c r="BE188" s="11"/>
      <c r="BF188" s="11"/>
      <c r="BG188" s="11"/>
      <c r="BH188" s="11"/>
      <c r="BI188" s="11"/>
      <c r="BJ188" s="11"/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</row>
    <row r="189" spans="15:73" ht="12.75"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</row>
    <row r="190" spans="15:73" ht="12.75"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  <c r="AY190" s="11"/>
      <c r="AZ190" s="11"/>
      <c r="BA190" s="11"/>
      <c r="BB190" s="11"/>
      <c r="BC190" s="11"/>
      <c r="BD190" s="11"/>
      <c r="BE190" s="11"/>
      <c r="BF190" s="11"/>
      <c r="BG190" s="11"/>
      <c r="BH190" s="11"/>
      <c r="BI190" s="11"/>
      <c r="BJ190" s="11"/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</row>
    <row r="191" spans="15:73" ht="12.75"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  <c r="AY191" s="11"/>
      <c r="AZ191" s="11"/>
      <c r="BA191" s="11"/>
      <c r="BB191" s="11"/>
      <c r="BC191" s="11"/>
      <c r="BD191" s="11"/>
      <c r="BE191" s="11"/>
      <c r="BF191" s="11"/>
      <c r="BG191" s="11"/>
      <c r="BH191" s="11"/>
      <c r="BI191" s="11"/>
      <c r="BJ191" s="11"/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</row>
    <row r="192" spans="15:73" ht="12.75"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  <c r="AY192" s="11"/>
      <c r="AZ192" s="11"/>
      <c r="BA192" s="11"/>
      <c r="BB192" s="11"/>
      <c r="BC192" s="11"/>
      <c r="BD192" s="11"/>
      <c r="BE192" s="11"/>
      <c r="BF192" s="11"/>
      <c r="BG192" s="11"/>
      <c r="BH192" s="11"/>
      <c r="BI192" s="11"/>
      <c r="BJ192" s="11"/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</row>
    <row r="193" spans="15:73" ht="12.75"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  <c r="AY193" s="11"/>
      <c r="AZ193" s="11"/>
      <c r="BA193" s="11"/>
      <c r="BB193" s="11"/>
      <c r="BC193" s="11"/>
      <c r="BD193" s="11"/>
      <c r="BE193" s="11"/>
      <c r="BF193" s="11"/>
      <c r="BG193" s="11"/>
      <c r="BH193" s="11"/>
      <c r="BI193" s="11"/>
      <c r="BJ193" s="11"/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</row>
    <row r="194" spans="15:73" ht="12.75"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  <c r="AY194" s="11"/>
      <c r="AZ194" s="11"/>
      <c r="BA194" s="11"/>
      <c r="BB194" s="11"/>
      <c r="BC194" s="11"/>
      <c r="BD194" s="11"/>
      <c r="BE194" s="11"/>
      <c r="BF194" s="11"/>
      <c r="BG194" s="11"/>
      <c r="BH194" s="11"/>
      <c r="BI194" s="11"/>
      <c r="BJ194" s="11"/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</row>
    <row r="195" spans="15:73" ht="12.75"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  <c r="AY195" s="11"/>
      <c r="AZ195" s="11"/>
      <c r="BA195" s="11"/>
      <c r="BB195" s="11"/>
      <c r="BC195" s="11"/>
      <c r="BD195" s="11"/>
      <c r="BE195" s="11"/>
      <c r="BF195" s="11"/>
      <c r="BG195" s="11"/>
      <c r="BH195" s="11"/>
      <c r="BI195" s="11"/>
      <c r="BJ195" s="11"/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</row>
    <row r="196" spans="15:73" ht="12.75"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  <c r="AY196" s="11"/>
      <c r="AZ196" s="11"/>
      <c r="BA196" s="11"/>
      <c r="BB196" s="11"/>
      <c r="BC196" s="11"/>
      <c r="BD196" s="11"/>
      <c r="BE196" s="11"/>
      <c r="BF196" s="11"/>
      <c r="BG196" s="11"/>
      <c r="BH196" s="11"/>
      <c r="BI196" s="11"/>
      <c r="BJ196" s="11"/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</row>
    <row r="197" spans="15:73" ht="12.75"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  <c r="AY197" s="11"/>
      <c r="AZ197" s="11"/>
      <c r="BA197" s="11"/>
      <c r="BB197" s="11"/>
      <c r="BC197" s="11"/>
      <c r="BD197" s="11"/>
      <c r="BE197" s="11"/>
      <c r="BF197" s="11"/>
      <c r="BG197" s="11"/>
      <c r="BH197" s="11"/>
      <c r="BI197" s="11"/>
      <c r="BJ197" s="11"/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</row>
    <row r="198" spans="15:73" ht="12.75"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  <c r="AY198" s="11"/>
      <c r="AZ198" s="11"/>
      <c r="BA198" s="11"/>
      <c r="BB198" s="11"/>
      <c r="BC198" s="11"/>
      <c r="BD198" s="11"/>
      <c r="BE198" s="11"/>
      <c r="BF198" s="11"/>
      <c r="BG198" s="11"/>
      <c r="BH198" s="11"/>
      <c r="BI198" s="11"/>
      <c r="BJ198" s="11"/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</row>
    <row r="199" spans="15:73" ht="12.75"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  <c r="AY199" s="11"/>
      <c r="AZ199" s="11"/>
      <c r="BA199" s="11"/>
      <c r="BB199" s="11"/>
      <c r="BC199" s="11"/>
      <c r="BD199" s="11"/>
      <c r="BE199" s="11"/>
      <c r="BF199" s="11"/>
      <c r="BG199" s="11"/>
      <c r="BH199" s="11"/>
      <c r="BI199" s="11"/>
      <c r="BJ199" s="11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</row>
    <row r="200" spans="15:73" ht="12.75"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  <c r="AY200" s="11"/>
      <c r="AZ200" s="11"/>
      <c r="BA200" s="11"/>
      <c r="BB200" s="11"/>
      <c r="BC200" s="11"/>
      <c r="BD200" s="11"/>
      <c r="BE200" s="11"/>
      <c r="BF200" s="11"/>
      <c r="BG200" s="11"/>
      <c r="BH200" s="11"/>
      <c r="BI200" s="11"/>
      <c r="BJ200" s="11"/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</row>
    <row r="201" spans="15:73" ht="12.75"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1"/>
      <c r="AY201" s="11"/>
      <c r="AZ201" s="11"/>
      <c r="BA201" s="11"/>
      <c r="BB201" s="11"/>
      <c r="BC201" s="11"/>
      <c r="BD201" s="11"/>
      <c r="BE201" s="11"/>
      <c r="BF201" s="11"/>
      <c r="BG201" s="11"/>
      <c r="BH201" s="11"/>
      <c r="BI201" s="11"/>
      <c r="BJ201" s="11"/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</row>
    <row r="202" spans="15:73" ht="12.75"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1"/>
      <c r="AY202" s="11"/>
      <c r="AZ202" s="11"/>
      <c r="BA202" s="11"/>
      <c r="BB202" s="11"/>
      <c r="BC202" s="11"/>
      <c r="BD202" s="11"/>
      <c r="BE202" s="11"/>
      <c r="BF202" s="11"/>
      <c r="BG202" s="11"/>
      <c r="BH202" s="11"/>
      <c r="BI202" s="11"/>
      <c r="BJ202" s="11"/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</row>
    <row r="203" spans="15:73" ht="12.75"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1"/>
      <c r="AY203" s="11"/>
      <c r="AZ203" s="11"/>
      <c r="BA203" s="11"/>
      <c r="BB203" s="11"/>
      <c r="BC203" s="11"/>
      <c r="BD203" s="11"/>
      <c r="BE203" s="11"/>
      <c r="BF203" s="11"/>
      <c r="BG203" s="11"/>
      <c r="BH203" s="11"/>
      <c r="BI203" s="11"/>
      <c r="BJ203" s="11"/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</row>
    <row r="204" spans="15:73" ht="12.75"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1"/>
      <c r="AY204" s="11"/>
      <c r="AZ204" s="11"/>
      <c r="BA204" s="11"/>
      <c r="BB204" s="11"/>
      <c r="BC204" s="11"/>
      <c r="BD204" s="11"/>
      <c r="BE204" s="11"/>
      <c r="BF204" s="11"/>
      <c r="BG204" s="11"/>
      <c r="BH204" s="11"/>
      <c r="BI204" s="11"/>
      <c r="BJ204" s="11"/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</row>
    <row r="205" spans="15:73" ht="12.75"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1"/>
      <c r="AY205" s="11"/>
      <c r="AZ205" s="11"/>
      <c r="BA205" s="11"/>
      <c r="BB205" s="11"/>
      <c r="BC205" s="11"/>
      <c r="BD205" s="11"/>
      <c r="BE205" s="11"/>
      <c r="BF205" s="11"/>
      <c r="BG205" s="11"/>
      <c r="BH205" s="11"/>
      <c r="BI205" s="11"/>
      <c r="BJ205" s="11"/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</row>
    <row r="206" spans="15:73" ht="12.75"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1"/>
      <c r="AY206" s="11"/>
      <c r="AZ206" s="11"/>
      <c r="BA206" s="11"/>
      <c r="BB206" s="11"/>
      <c r="BC206" s="11"/>
      <c r="BD206" s="11"/>
      <c r="BE206" s="11"/>
      <c r="BF206" s="11"/>
      <c r="BG206" s="11"/>
      <c r="BH206" s="11"/>
      <c r="BI206" s="11"/>
      <c r="BJ206" s="11"/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</row>
    <row r="207" spans="15:73" ht="12.75"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1"/>
      <c r="AY207" s="11"/>
      <c r="AZ207" s="11"/>
      <c r="BA207" s="11"/>
      <c r="BB207" s="11"/>
      <c r="BC207" s="11"/>
      <c r="BD207" s="11"/>
      <c r="BE207" s="11"/>
      <c r="BF207" s="11"/>
      <c r="BG207" s="11"/>
      <c r="BH207" s="11"/>
      <c r="BI207" s="11"/>
      <c r="BJ207" s="11"/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</row>
    <row r="208" spans="15:73" ht="12.75"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</row>
    <row r="209" spans="15:73" ht="12.75"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1"/>
      <c r="AY209" s="11"/>
      <c r="AZ209" s="11"/>
      <c r="BA209" s="11"/>
      <c r="BB209" s="11"/>
      <c r="BC209" s="11"/>
      <c r="BD209" s="11"/>
      <c r="BE209" s="11"/>
      <c r="BF209" s="11"/>
      <c r="BG209" s="11"/>
      <c r="BH209" s="11"/>
      <c r="BI209" s="11"/>
      <c r="BJ209" s="11"/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</row>
    <row r="210" spans="15:73" ht="12.75"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</row>
    <row r="211" spans="15:73" ht="12.75"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1"/>
      <c r="AY211" s="11"/>
      <c r="AZ211" s="11"/>
      <c r="BA211" s="11"/>
      <c r="BB211" s="11"/>
      <c r="BC211" s="11"/>
      <c r="BD211" s="11"/>
      <c r="BE211" s="11"/>
      <c r="BF211" s="11"/>
      <c r="BG211" s="11"/>
      <c r="BH211" s="11"/>
      <c r="BI211" s="11"/>
      <c r="BJ211" s="11"/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</row>
    <row r="212" spans="15:73" ht="12.75"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1"/>
      <c r="AY212" s="11"/>
      <c r="AZ212" s="11"/>
      <c r="BA212" s="11"/>
      <c r="BB212" s="11"/>
      <c r="BC212" s="11"/>
      <c r="BD212" s="11"/>
      <c r="BE212" s="11"/>
      <c r="BF212" s="11"/>
      <c r="BG212" s="11"/>
      <c r="BH212" s="11"/>
      <c r="BI212" s="11"/>
      <c r="BJ212" s="11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</row>
    <row r="213" spans="15:73" ht="12.75"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1"/>
      <c r="AY213" s="11"/>
      <c r="AZ213" s="11"/>
      <c r="BA213" s="11"/>
      <c r="BB213" s="11"/>
      <c r="BC213" s="11"/>
      <c r="BD213" s="11"/>
      <c r="BE213" s="11"/>
      <c r="BF213" s="11"/>
      <c r="BG213" s="11"/>
      <c r="BH213" s="11"/>
      <c r="BI213" s="11"/>
      <c r="BJ213" s="11"/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</row>
    <row r="214" spans="15:73" ht="12.75"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1"/>
      <c r="AY214" s="11"/>
      <c r="AZ214" s="11"/>
      <c r="BA214" s="11"/>
      <c r="BB214" s="11"/>
      <c r="BC214" s="11"/>
      <c r="BD214" s="11"/>
      <c r="BE214" s="11"/>
      <c r="BF214" s="11"/>
      <c r="BG214" s="11"/>
      <c r="BH214" s="11"/>
      <c r="BI214" s="11"/>
      <c r="BJ214" s="11"/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</row>
    <row r="215" spans="15:73" ht="12.75"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1"/>
      <c r="AY215" s="11"/>
      <c r="AZ215" s="11"/>
      <c r="BA215" s="11"/>
      <c r="BB215" s="11"/>
      <c r="BC215" s="11"/>
      <c r="BD215" s="11"/>
      <c r="BE215" s="11"/>
      <c r="BF215" s="11"/>
      <c r="BG215" s="11"/>
      <c r="BH215" s="11"/>
      <c r="BI215" s="11"/>
      <c r="BJ215" s="11"/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</row>
    <row r="216" spans="15:73" ht="12.75"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1"/>
      <c r="AY216" s="11"/>
      <c r="AZ216" s="11"/>
      <c r="BA216" s="11"/>
      <c r="BB216" s="11"/>
      <c r="BC216" s="11"/>
      <c r="BD216" s="11"/>
      <c r="BE216" s="11"/>
      <c r="BF216" s="11"/>
      <c r="BG216" s="11"/>
      <c r="BH216" s="11"/>
      <c r="BI216" s="11"/>
      <c r="BJ216" s="11"/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</row>
    <row r="217" spans="15:73" ht="12.75"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1"/>
      <c r="AY217" s="11"/>
      <c r="AZ217" s="11"/>
      <c r="BA217" s="11"/>
      <c r="BB217" s="11"/>
      <c r="BC217" s="11"/>
      <c r="BD217" s="11"/>
      <c r="BE217" s="11"/>
      <c r="BF217" s="11"/>
      <c r="BG217" s="11"/>
      <c r="BH217" s="11"/>
      <c r="BI217" s="11"/>
      <c r="BJ217" s="11"/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</row>
    <row r="218" spans="15:73" ht="12.75"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1"/>
      <c r="AY218" s="11"/>
      <c r="AZ218" s="11"/>
      <c r="BA218" s="11"/>
      <c r="BB218" s="11"/>
      <c r="BC218" s="11"/>
      <c r="BD218" s="11"/>
      <c r="BE218" s="11"/>
      <c r="BF218" s="11"/>
      <c r="BG218" s="11"/>
      <c r="BH218" s="11"/>
      <c r="BI218" s="11"/>
      <c r="BJ218" s="11"/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</row>
    <row r="219" spans="15:73" ht="12.75"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1"/>
      <c r="AY219" s="11"/>
      <c r="AZ219" s="11"/>
      <c r="BA219" s="11"/>
      <c r="BB219" s="11"/>
      <c r="BC219" s="11"/>
      <c r="BD219" s="11"/>
      <c r="BE219" s="11"/>
      <c r="BF219" s="11"/>
      <c r="BG219" s="11"/>
      <c r="BH219" s="11"/>
      <c r="BI219" s="11"/>
      <c r="BJ219" s="11"/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</row>
    <row r="220" spans="15:73" ht="12.75"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1"/>
      <c r="AY220" s="11"/>
      <c r="AZ220" s="11"/>
      <c r="BA220" s="11"/>
      <c r="BB220" s="11"/>
      <c r="BC220" s="11"/>
      <c r="BD220" s="11"/>
      <c r="BE220" s="11"/>
      <c r="BF220" s="11"/>
      <c r="BG220" s="11"/>
      <c r="BH220" s="11"/>
      <c r="BI220" s="11"/>
      <c r="BJ220" s="11"/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</row>
    <row r="221" spans="15:73" ht="12.75"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1"/>
      <c r="AY221" s="11"/>
      <c r="AZ221" s="11"/>
      <c r="BA221" s="11"/>
      <c r="BB221" s="11"/>
      <c r="BC221" s="11"/>
      <c r="BD221" s="11"/>
      <c r="BE221" s="11"/>
      <c r="BF221" s="11"/>
      <c r="BG221" s="11"/>
      <c r="BH221" s="11"/>
      <c r="BI221" s="11"/>
      <c r="BJ221" s="11"/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</row>
    <row r="222" spans="15:73" ht="12.75"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1"/>
      <c r="AY222" s="11"/>
      <c r="AZ222" s="11"/>
      <c r="BA222" s="11"/>
      <c r="BB222" s="11"/>
      <c r="BC222" s="11"/>
      <c r="BD222" s="11"/>
      <c r="BE222" s="11"/>
      <c r="BF222" s="11"/>
      <c r="BG222" s="11"/>
      <c r="BH222" s="11"/>
      <c r="BI222" s="11"/>
      <c r="BJ222" s="11"/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</row>
    <row r="223" spans="15:73" ht="12.75"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1"/>
      <c r="AY223" s="11"/>
      <c r="AZ223" s="11"/>
      <c r="BA223" s="11"/>
      <c r="BB223" s="11"/>
      <c r="BC223" s="11"/>
      <c r="BD223" s="11"/>
      <c r="BE223" s="11"/>
      <c r="BF223" s="11"/>
      <c r="BG223" s="11"/>
      <c r="BH223" s="11"/>
      <c r="BI223" s="11"/>
      <c r="BJ223" s="11"/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</row>
    <row r="224" spans="15:73" ht="12.75"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1"/>
      <c r="AY224" s="11"/>
      <c r="AZ224" s="11"/>
      <c r="BA224" s="11"/>
      <c r="BB224" s="11"/>
      <c r="BC224" s="11"/>
      <c r="BD224" s="11"/>
      <c r="BE224" s="11"/>
      <c r="BF224" s="11"/>
      <c r="BG224" s="11"/>
      <c r="BH224" s="11"/>
      <c r="BI224" s="11"/>
      <c r="BJ224" s="11"/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</row>
    <row r="225" spans="15:73" ht="12.75"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</row>
    <row r="226" spans="15:73" ht="12.75"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</row>
    <row r="227" spans="15:73" ht="12.75"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</row>
    <row r="228" spans="15:73" ht="12.75"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</row>
    <row r="229" spans="15:73" ht="12.75"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</row>
    <row r="230" spans="15:73" ht="12.75"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</row>
    <row r="231" spans="15:73" ht="12.75"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1"/>
      <c r="AY231" s="11"/>
      <c r="AZ231" s="11"/>
      <c r="BA231" s="11"/>
      <c r="BB231" s="11"/>
      <c r="BC231" s="11"/>
      <c r="BD231" s="11"/>
      <c r="BE231" s="11"/>
      <c r="BF231" s="11"/>
      <c r="BG231" s="11"/>
      <c r="BH231" s="11"/>
      <c r="BI231" s="11"/>
      <c r="BJ231" s="11"/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</row>
    <row r="232" spans="15:73" ht="12.75"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1"/>
      <c r="AY232" s="11"/>
      <c r="AZ232" s="11"/>
      <c r="BA232" s="11"/>
      <c r="BB232" s="11"/>
      <c r="BC232" s="11"/>
      <c r="BD232" s="11"/>
      <c r="BE232" s="11"/>
      <c r="BF232" s="11"/>
      <c r="BG232" s="11"/>
      <c r="BH232" s="11"/>
      <c r="BI232" s="11"/>
      <c r="BJ232" s="11"/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</row>
    <row r="233" spans="15:73" ht="12.75"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1"/>
      <c r="AY233" s="11"/>
      <c r="AZ233" s="11"/>
      <c r="BA233" s="11"/>
      <c r="BB233" s="11"/>
      <c r="BC233" s="11"/>
      <c r="BD233" s="11"/>
      <c r="BE233" s="11"/>
      <c r="BF233" s="11"/>
      <c r="BG233" s="11"/>
      <c r="BH233" s="11"/>
      <c r="BI233" s="11"/>
      <c r="BJ233" s="11"/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</row>
    <row r="234" spans="15:73" ht="12.75"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1"/>
      <c r="AY234" s="11"/>
      <c r="AZ234" s="11"/>
      <c r="BA234" s="11"/>
      <c r="BB234" s="11"/>
      <c r="BC234" s="11"/>
      <c r="BD234" s="11"/>
      <c r="BE234" s="11"/>
      <c r="BF234" s="11"/>
      <c r="BG234" s="11"/>
      <c r="BH234" s="11"/>
      <c r="BI234" s="11"/>
      <c r="BJ234" s="11"/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</row>
    <row r="235" spans="15:73" ht="12.75"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1"/>
      <c r="AY235" s="11"/>
      <c r="AZ235" s="11"/>
      <c r="BA235" s="11"/>
      <c r="BB235" s="11"/>
      <c r="BC235" s="11"/>
      <c r="BD235" s="11"/>
      <c r="BE235" s="11"/>
      <c r="BF235" s="11"/>
      <c r="BG235" s="11"/>
      <c r="BH235" s="11"/>
      <c r="BI235" s="11"/>
      <c r="BJ235" s="11"/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</row>
    <row r="236" spans="15:73" ht="12.75"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1"/>
      <c r="AY236" s="11"/>
      <c r="AZ236" s="11"/>
      <c r="BA236" s="11"/>
      <c r="BB236" s="11"/>
      <c r="BC236" s="11"/>
      <c r="BD236" s="11"/>
      <c r="BE236" s="11"/>
      <c r="BF236" s="11"/>
      <c r="BG236" s="11"/>
      <c r="BH236" s="11"/>
      <c r="BI236" s="11"/>
      <c r="BJ236" s="11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</row>
    <row r="237" spans="15:73" ht="12.75"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1"/>
      <c r="AY237" s="11"/>
      <c r="AZ237" s="11"/>
      <c r="BA237" s="11"/>
      <c r="BB237" s="11"/>
      <c r="BC237" s="11"/>
      <c r="BD237" s="11"/>
      <c r="BE237" s="11"/>
      <c r="BF237" s="11"/>
      <c r="BG237" s="11"/>
      <c r="BH237" s="11"/>
      <c r="BI237" s="11"/>
      <c r="BJ237" s="11"/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</row>
    <row r="238" spans="15:73" ht="12.75"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1"/>
      <c r="AY238" s="11"/>
      <c r="AZ238" s="11"/>
      <c r="BA238" s="11"/>
      <c r="BB238" s="11"/>
      <c r="BC238" s="11"/>
      <c r="BD238" s="11"/>
      <c r="BE238" s="11"/>
      <c r="BF238" s="11"/>
      <c r="BG238" s="11"/>
      <c r="BH238" s="11"/>
      <c r="BI238" s="11"/>
      <c r="BJ238" s="11"/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</row>
    <row r="239" spans="15:73" ht="12.75"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1"/>
      <c r="AY239" s="11"/>
      <c r="AZ239" s="11"/>
      <c r="BA239" s="11"/>
      <c r="BB239" s="11"/>
      <c r="BC239" s="11"/>
      <c r="BD239" s="11"/>
      <c r="BE239" s="11"/>
      <c r="BF239" s="11"/>
      <c r="BG239" s="11"/>
      <c r="BH239" s="11"/>
      <c r="BI239" s="11"/>
      <c r="BJ239" s="11"/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</row>
    <row r="240" spans="15:73" ht="12.75"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1"/>
      <c r="AY240" s="11"/>
      <c r="AZ240" s="11"/>
      <c r="BA240" s="11"/>
      <c r="BB240" s="11"/>
      <c r="BC240" s="11"/>
      <c r="BD240" s="11"/>
      <c r="BE240" s="11"/>
      <c r="BF240" s="11"/>
      <c r="BG240" s="11"/>
      <c r="BH240" s="11"/>
      <c r="BI240" s="11"/>
      <c r="BJ240" s="11"/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</row>
    <row r="241" spans="15:73" ht="12.75"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1"/>
      <c r="AY241" s="11"/>
      <c r="AZ241" s="11"/>
      <c r="BA241" s="11"/>
      <c r="BB241" s="11"/>
      <c r="BC241" s="11"/>
      <c r="BD241" s="11"/>
      <c r="BE241" s="11"/>
      <c r="BF241" s="11"/>
      <c r="BG241" s="11"/>
      <c r="BH241" s="11"/>
      <c r="BI241" s="11"/>
      <c r="BJ241" s="11"/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</row>
    <row r="242" spans="15:73" ht="12.75"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1"/>
      <c r="AY242" s="11"/>
      <c r="AZ242" s="11"/>
      <c r="BA242" s="11"/>
      <c r="BB242" s="11"/>
      <c r="BC242" s="11"/>
      <c r="BD242" s="11"/>
      <c r="BE242" s="11"/>
      <c r="BF242" s="11"/>
      <c r="BG242" s="11"/>
      <c r="BH242" s="11"/>
      <c r="BI242" s="11"/>
      <c r="BJ242" s="11"/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</row>
    <row r="243" spans="15:73" ht="12.75"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1"/>
      <c r="AY243" s="11"/>
      <c r="AZ243" s="11"/>
      <c r="BA243" s="11"/>
      <c r="BB243" s="11"/>
      <c r="BC243" s="11"/>
      <c r="BD243" s="11"/>
      <c r="BE243" s="11"/>
      <c r="BF243" s="11"/>
      <c r="BG243" s="11"/>
      <c r="BH243" s="11"/>
      <c r="BI243" s="11"/>
      <c r="BJ243" s="11"/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</row>
    <row r="244" spans="15:73" ht="12.75"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1"/>
      <c r="AY244" s="11"/>
      <c r="AZ244" s="11"/>
      <c r="BA244" s="11"/>
      <c r="BB244" s="11"/>
      <c r="BC244" s="11"/>
      <c r="BD244" s="11"/>
      <c r="BE244" s="11"/>
      <c r="BF244" s="11"/>
      <c r="BG244" s="11"/>
      <c r="BH244" s="11"/>
      <c r="BI244" s="11"/>
      <c r="BJ244" s="11"/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</row>
    <row r="245" spans="15:73" ht="12.75"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1"/>
      <c r="AY245" s="11"/>
      <c r="AZ245" s="11"/>
      <c r="BA245" s="11"/>
      <c r="BB245" s="11"/>
      <c r="BC245" s="11"/>
      <c r="BD245" s="11"/>
      <c r="BE245" s="11"/>
      <c r="BF245" s="11"/>
      <c r="BG245" s="11"/>
      <c r="BH245" s="11"/>
      <c r="BI245" s="11"/>
      <c r="BJ245" s="11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</row>
    <row r="246" spans="15:73" ht="12.75"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1"/>
      <c r="AY246" s="11"/>
      <c r="AZ246" s="11"/>
      <c r="BA246" s="11"/>
      <c r="BB246" s="11"/>
      <c r="BC246" s="11"/>
      <c r="BD246" s="11"/>
      <c r="BE246" s="11"/>
      <c r="BF246" s="11"/>
      <c r="BG246" s="11"/>
      <c r="BH246" s="11"/>
      <c r="BI246" s="11"/>
      <c r="BJ246" s="11"/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</row>
    <row r="247" spans="15:73" ht="12.75"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1"/>
      <c r="AY247" s="11"/>
      <c r="AZ247" s="11"/>
      <c r="BA247" s="11"/>
      <c r="BB247" s="11"/>
      <c r="BC247" s="11"/>
      <c r="BD247" s="11"/>
      <c r="BE247" s="11"/>
      <c r="BF247" s="11"/>
      <c r="BG247" s="11"/>
      <c r="BH247" s="11"/>
      <c r="BI247" s="11"/>
      <c r="BJ247" s="11"/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</row>
    <row r="248" spans="15:73" ht="12.75"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1"/>
      <c r="AY248" s="11"/>
      <c r="AZ248" s="11"/>
      <c r="BA248" s="11"/>
      <c r="BB248" s="11"/>
      <c r="BC248" s="11"/>
      <c r="BD248" s="11"/>
      <c r="BE248" s="11"/>
      <c r="BF248" s="11"/>
      <c r="BG248" s="11"/>
      <c r="BH248" s="11"/>
      <c r="BI248" s="11"/>
      <c r="BJ248" s="11"/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</row>
    <row r="249" spans="15:73" ht="12.75"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1"/>
      <c r="AY249" s="11"/>
      <c r="AZ249" s="11"/>
      <c r="BA249" s="11"/>
      <c r="BB249" s="11"/>
      <c r="BC249" s="11"/>
      <c r="BD249" s="11"/>
      <c r="BE249" s="11"/>
      <c r="BF249" s="11"/>
      <c r="BG249" s="11"/>
      <c r="BH249" s="11"/>
      <c r="BI249" s="11"/>
      <c r="BJ249" s="11"/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</row>
    <row r="250" spans="15:73" ht="12.75"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</row>
    <row r="251" spans="15:73" ht="12.75"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1"/>
      <c r="AY251" s="11"/>
      <c r="AZ251" s="11"/>
      <c r="BA251" s="11"/>
      <c r="BB251" s="11"/>
      <c r="BC251" s="11"/>
      <c r="BD251" s="11"/>
      <c r="BE251" s="11"/>
      <c r="BF251" s="11"/>
      <c r="BG251" s="11"/>
      <c r="BH251" s="11"/>
      <c r="BI251" s="11"/>
      <c r="BJ251" s="11"/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</row>
    <row r="252" spans="15:73" ht="12.75"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1"/>
      <c r="AY252" s="11"/>
      <c r="AZ252" s="11"/>
      <c r="BA252" s="11"/>
      <c r="BB252" s="11"/>
      <c r="BC252" s="11"/>
      <c r="BD252" s="11"/>
      <c r="BE252" s="11"/>
      <c r="BF252" s="11"/>
      <c r="BG252" s="11"/>
      <c r="BH252" s="11"/>
      <c r="BI252" s="11"/>
      <c r="BJ252" s="11"/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</row>
    <row r="253" spans="15:73" ht="12.75"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1"/>
      <c r="AY253" s="11"/>
      <c r="AZ253" s="11"/>
      <c r="BA253" s="11"/>
      <c r="BB253" s="11"/>
      <c r="BC253" s="11"/>
      <c r="BD253" s="11"/>
      <c r="BE253" s="11"/>
      <c r="BF253" s="11"/>
      <c r="BG253" s="11"/>
      <c r="BH253" s="11"/>
      <c r="BI253" s="11"/>
      <c r="BJ253" s="11"/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</row>
    <row r="254" spans="15:73" ht="12.75"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1"/>
      <c r="AY254" s="11"/>
      <c r="AZ254" s="11"/>
      <c r="BA254" s="11"/>
      <c r="BB254" s="11"/>
      <c r="BC254" s="11"/>
      <c r="BD254" s="11"/>
      <c r="BE254" s="11"/>
      <c r="BF254" s="11"/>
      <c r="BG254" s="11"/>
      <c r="BH254" s="11"/>
      <c r="BI254" s="11"/>
      <c r="BJ254" s="11"/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</row>
    <row r="255" spans="15:73" ht="12.75"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1"/>
      <c r="AY255" s="11"/>
      <c r="AZ255" s="11"/>
      <c r="BA255" s="11"/>
      <c r="BB255" s="11"/>
      <c r="BC255" s="11"/>
      <c r="BD255" s="11"/>
      <c r="BE255" s="11"/>
      <c r="BF255" s="11"/>
      <c r="BG255" s="11"/>
      <c r="BH255" s="11"/>
      <c r="BI255" s="11"/>
      <c r="BJ255" s="11"/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</row>
    <row r="256" spans="15:73" ht="12.75"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1"/>
      <c r="AY256" s="11"/>
      <c r="AZ256" s="11"/>
      <c r="BA256" s="11"/>
      <c r="BB256" s="11"/>
      <c r="BC256" s="11"/>
      <c r="BD256" s="11"/>
      <c r="BE256" s="11"/>
      <c r="BF256" s="11"/>
      <c r="BG256" s="11"/>
      <c r="BH256" s="11"/>
      <c r="BI256" s="11"/>
      <c r="BJ256" s="11"/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</row>
    <row r="257" spans="15:73" ht="12.75"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1"/>
      <c r="AY257" s="11"/>
      <c r="AZ257" s="11"/>
      <c r="BA257" s="11"/>
      <c r="BB257" s="11"/>
      <c r="BC257" s="11"/>
      <c r="BD257" s="11"/>
      <c r="BE257" s="11"/>
      <c r="BF257" s="11"/>
      <c r="BG257" s="11"/>
      <c r="BH257" s="11"/>
      <c r="BI257" s="11"/>
      <c r="BJ257" s="11"/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</row>
    <row r="258" spans="15:73" ht="12.75"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1"/>
      <c r="AY258" s="11"/>
      <c r="AZ258" s="11"/>
      <c r="BA258" s="11"/>
      <c r="BB258" s="11"/>
      <c r="BC258" s="11"/>
      <c r="BD258" s="11"/>
      <c r="BE258" s="11"/>
      <c r="BF258" s="11"/>
      <c r="BG258" s="11"/>
      <c r="BH258" s="11"/>
      <c r="BI258" s="11"/>
      <c r="BJ258" s="11"/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</row>
    <row r="259" spans="15:73" ht="12.75"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1"/>
      <c r="AY259" s="11"/>
      <c r="AZ259" s="11"/>
      <c r="BA259" s="11"/>
      <c r="BB259" s="11"/>
      <c r="BC259" s="11"/>
      <c r="BD259" s="11"/>
      <c r="BE259" s="11"/>
      <c r="BF259" s="11"/>
      <c r="BG259" s="11"/>
      <c r="BH259" s="11"/>
      <c r="BI259" s="11"/>
      <c r="BJ259" s="11"/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</row>
    <row r="260" spans="15:73" ht="12.75"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1"/>
      <c r="AY260" s="11"/>
      <c r="AZ260" s="11"/>
      <c r="BA260" s="11"/>
      <c r="BB260" s="11"/>
      <c r="BC260" s="11"/>
      <c r="BD260" s="11"/>
      <c r="BE260" s="11"/>
      <c r="BF260" s="11"/>
      <c r="BG260" s="11"/>
      <c r="BH260" s="11"/>
      <c r="BI260" s="11"/>
      <c r="BJ260" s="11"/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</row>
    <row r="261" spans="15:73" ht="12.75"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1"/>
      <c r="AY261" s="11"/>
      <c r="AZ261" s="11"/>
      <c r="BA261" s="11"/>
      <c r="BB261" s="11"/>
      <c r="BC261" s="11"/>
      <c r="BD261" s="11"/>
      <c r="BE261" s="11"/>
      <c r="BF261" s="11"/>
      <c r="BG261" s="11"/>
      <c r="BH261" s="11"/>
      <c r="BI261" s="11"/>
      <c r="BJ261" s="11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</row>
    <row r="262" spans="15:73" ht="12.75"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1"/>
      <c r="AY262" s="11"/>
      <c r="AZ262" s="11"/>
      <c r="BA262" s="11"/>
      <c r="BB262" s="11"/>
      <c r="BC262" s="11"/>
      <c r="BD262" s="11"/>
      <c r="BE262" s="11"/>
      <c r="BF262" s="11"/>
      <c r="BG262" s="11"/>
      <c r="BH262" s="11"/>
      <c r="BI262" s="11"/>
      <c r="BJ262" s="11"/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</row>
    <row r="263" spans="15:73" ht="12.75"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1"/>
      <c r="AY263" s="11"/>
      <c r="AZ263" s="11"/>
      <c r="BA263" s="11"/>
      <c r="BB263" s="11"/>
      <c r="BC263" s="11"/>
      <c r="BD263" s="11"/>
      <c r="BE263" s="11"/>
      <c r="BF263" s="11"/>
      <c r="BG263" s="11"/>
      <c r="BH263" s="11"/>
      <c r="BI263" s="11"/>
      <c r="BJ263" s="11"/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</row>
    <row r="264" spans="15:73" ht="12.75"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1"/>
      <c r="AY264" s="11"/>
      <c r="AZ264" s="11"/>
      <c r="BA264" s="11"/>
      <c r="BB264" s="11"/>
      <c r="BC264" s="11"/>
      <c r="BD264" s="11"/>
      <c r="BE264" s="11"/>
      <c r="BF264" s="11"/>
      <c r="BG264" s="11"/>
      <c r="BH264" s="11"/>
      <c r="BI264" s="11"/>
      <c r="BJ264" s="11"/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</row>
    <row r="265" spans="15:73" ht="12.75"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1"/>
      <c r="AY265" s="11"/>
      <c r="AZ265" s="11"/>
      <c r="BA265" s="11"/>
      <c r="BB265" s="11"/>
      <c r="BC265" s="11"/>
      <c r="BD265" s="11"/>
      <c r="BE265" s="11"/>
      <c r="BF265" s="11"/>
      <c r="BG265" s="11"/>
      <c r="BH265" s="11"/>
      <c r="BI265" s="11"/>
      <c r="BJ265" s="11"/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</row>
    <row r="266" spans="15:73" ht="12.75"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1"/>
      <c r="AY266" s="11"/>
      <c r="AZ266" s="11"/>
      <c r="BA266" s="11"/>
      <c r="BB266" s="11"/>
      <c r="BC266" s="11"/>
      <c r="BD266" s="11"/>
      <c r="BE266" s="11"/>
      <c r="BF266" s="11"/>
      <c r="BG266" s="11"/>
      <c r="BH266" s="11"/>
      <c r="BI266" s="11"/>
      <c r="BJ266" s="11"/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</row>
    <row r="267" spans="15:73" ht="12.75"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1"/>
      <c r="AY267" s="11"/>
      <c r="AZ267" s="11"/>
      <c r="BA267" s="11"/>
      <c r="BB267" s="11"/>
      <c r="BC267" s="11"/>
      <c r="BD267" s="11"/>
      <c r="BE267" s="11"/>
      <c r="BF267" s="11"/>
      <c r="BG267" s="11"/>
      <c r="BH267" s="11"/>
      <c r="BI267" s="11"/>
      <c r="BJ267" s="11"/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</row>
    <row r="268" spans="15:73" ht="12.75"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1"/>
      <c r="AY268" s="11"/>
      <c r="AZ268" s="11"/>
      <c r="BA268" s="11"/>
      <c r="BB268" s="11"/>
      <c r="BC268" s="11"/>
      <c r="BD268" s="11"/>
      <c r="BE268" s="11"/>
      <c r="BF268" s="11"/>
      <c r="BG268" s="11"/>
      <c r="BH268" s="11"/>
      <c r="BI268" s="11"/>
      <c r="BJ268" s="11"/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</row>
    <row r="269" spans="15:73" ht="12.75"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1"/>
      <c r="AY269" s="11"/>
      <c r="AZ269" s="11"/>
      <c r="BA269" s="11"/>
      <c r="BB269" s="11"/>
      <c r="BC269" s="11"/>
      <c r="BD269" s="11"/>
      <c r="BE269" s="11"/>
      <c r="BF269" s="11"/>
      <c r="BG269" s="11"/>
      <c r="BH269" s="11"/>
      <c r="BI269" s="11"/>
      <c r="BJ269" s="11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</row>
    <row r="270" spans="15:73" ht="12.75"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1"/>
      <c r="AY270" s="11"/>
      <c r="AZ270" s="11"/>
      <c r="BA270" s="11"/>
      <c r="BB270" s="11"/>
      <c r="BC270" s="11"/>
      <c r="BD270" s="11"/>
      <c r="BE270" s="11"/>
      <c r="BF270" s="11"/>
      <c r="BG270" s="11"/>
      <c r="BH270" s="11"/>
      <c r="BI270" s="11"/>
      <c r="BJ270" s="11"/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</row>
    <row r="271" spans="15:73" ht="12.75"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1"/>
      <c r="AY271" s="11"/>
      <c r="AZ271" s="11"/>
      <c r="BA271" s="11"/>
      <c r="BB271" s="11"/>
      <c r="BC271" s="11"/>
      <c r="BD271" s="11"/>
      <c r="BE271" s="11"/>
      <c r="BF271" s="11"/>
      <c r="BG271" s="11"/>
      <c r="BH271" s="11"/>
      <c r="BI271" s="11"/>
      <c r="BJ271" s="11"/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</row>
    <row r="272" spans="15:73" ht="12.75"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1"/>
      <c r="AY272" s="11"/>
      <c r="AZ272" s="11"/>
      <c r="BA272" s="11"/>
      <c r="BB272" s="11"/>
      <c r="BC272" s="11"/>
      <c r="BD272" s="11"/>
      <c r="BE272" s="11"/>
      <c r="BF272" s="11"/>
      <c r="BG272" s="11"/>
      <c r="BH272" s="11"/>
      <c r="BI272" s="11"/>
      <c r="BJ272" s="11"/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</row>
    <row r="273" spans="15:73" ht="12.75"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1"/>
      <c r="AY273" s="11"/>
      <c r="AZ273" s="11"/>
      <c r="BA273" s="11"/>
      <c r="BB273" s="11"/>
      <c r="BC273" s="11"/>
      <c r="BD273" s="11"/>
      <c r="BE273" s="11"/>
      <c r="BF273" s="11"/>
      <c r="BG273" s="11"/>
      <c r="BH273" s="11"/>
      <c r="BI273" s="11"/>
      <c r="BJ273" s="11"/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</row>
    <row r="274" spans="15:73" ht="12.75"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1"/>
      <c r="AY274" s="11"/>
      <c r="AZ274" s="11"/>
      <c r="BA274" s="11"/>
      <c r="BB274" s="11"/>
      <c r="BC274" s="11"/>
      <c r="BD274" s="11"/>
      <c r="BE274" s="11"/>
      <c r="BF274" s="11"/>
      <c r="BG274" s="11"/>
      <c r="BH274" s="11"/>
      <c r="BI274" s="11"/>
      <c r="BJ274" s="11"/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</row>
    <row r="275" spans="15:73" ht="12.75"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1"/>
      <c r="AY275" s="11"/>
      <c r="AZ275" s="11"/>
      <c r="BA275" s="11"/>
      <c r="BB275" s="11"/>
      <c r="BC275" s="11"/>
      <c r="BD275" s="11"/>
      <c r="BE275" s="11"/>
      <c r="BF275" s="11"/>
      <c r="BG275" s="11"/>
      <c r="BH275" s="11"/>
      <c r="BI275" s="11"/>
      <c r="BJ275" s="11"/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</row>
    <row r="276" spans="15:73" ht="12.75"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1"/>
      <c r="AY276" s="11"/>
      <c r="AZ276" s="11"/>
      <c r="BA276" s="11"/>
      <c r="BB276" s="11"/>
      <c r="BC276" s="11"/>
      <c r="BD276" s="11"/>
      <c r="BE276" s="11"/>
      <c r="BF276" s="11"/>
      <c r="BG276" s="11"/>
      <c r="BH276" s="11"/>
      <c r="BI276" s="11"/>
      <c r="BJ276" s="11"/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</row>
    <row r="277" spans="15:73" ht="12.75"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1"/>
      <c r="AY277" s="11"/>
      <c r="AZ277" s="11"/>
      <c r="BA277" s="11"/>
      <c r="BB277" s="11"/>
      <c r="BC277" s="11"/>
      <c r="BD277" s="11"/>
      <c r="BE277" s="11"/>
      <c r="BF277" s="11"/>
      <c r="BG277" s="11"/>
      <c r="BH277" s="11"/>
      <c r="BI277" s="11"/>
      <c r="BJ277" s="11"/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</row>
    <row r="278" spans="15:73" ht="12.75"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1"/>
      <c r="AY278" s="11"/>
      <c r="AZ278" s="11"/>
      <c r="BA278" s="11"/>
      <c r="BB278" s="11"/>
      <c r="BC278" s="11"/>
      <c r="BD278" s="11"/>
      <c r="BE278" s="11"/>
      <c r="BF278" s="11"/>
      <c r="BG278" s="11"/>
      <c r="BH278" s="11"/>
      <c r="BI278" s="11"/>
      <c r="BJ278" s="11"/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</row>
    <row r="279" spans="15:73" ht="12.75"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1"/>
      <c r="AY279" s="11"/>
      <c r="AZ279" s="11"/>
      <c r="BA279" s="11"/>
      <c r="BB279" s="11"/>
      <c r="BC279" s="11"/>
      <c r="BD279" s="11"/>
      <c r="BE279" s="11"/>
      <c r="BF279" s="11"/>
      <c r="BG279" s="11"/>
      <c r="BH279" s="11"/>
      <c r="BI279" s="11"/>
      <c r="BJ279" s="11"/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</row>
    <row r="280" spans="15:73" ht="12.75"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1"/>
      <c r="AY280" s="11"/>
      <c r="AZ280" s="11"/>
      <c r="BA280" s="11"/>
      <c r="BB280" s="11"/>
      <c r="BC280" s="11"/>
      <c r="BD280" s="11"/>
      <c r="BE280" s="11"/>
      <c r="BF280" s="11"/>
      <c r="BG280" s="11"/>
      <c r="BH280" s="11"/>
      <c r="BI280" s="11"/>
      <c r="BJ280" s="11"/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</row>
    <row r="281" spans="15:73" ht="12.75"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1"/>
      <c r="AY281" s="11"/>
      <c r="AZ281" s="11"/>
      <c r="BA281" s="11"/>
      <c r="BB281" s="11"/>
      <c r="BC281" s="11"/>
      <c r="BD281" s="11"/>
      <c r="BE281" s="11"/>
      <c r="BF281" s="11"/>
      <c r="BG281" s="11"/>
      <c r="BH281" s="11"/>
      <c r="BI281" s="11"/>
      <c r="BJ281" s="11"/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</row>
    <row r="282" spans="15:73" ht="12.75"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1"/>
      <c r="AY282" s="11"/>
      <c r="AZ282" s="11"/>
      <c r="BA282" s="11"/>
      <c r="BB282" s="11"/>
      <c r="BC282" s="11"/>
      <c r="BD282" s="11"/>
      <c r="BE282" s="11"/>
      <c r="BF282" s="11"/>
      <c r="BG282" s="11"/>
      <c r="BH282" s="11"/>
      <c r="BI282" s="11"/>
      <c r="BJ282" s="11"/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</row>
    <row r="283" spans="15:73" ht="12.75"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1"/>
      <c r="AY283" s="11"/>
      <c r="AZ283" s="11"/>
      <c r="BA283" s="11"/>
      <c r="BB283" s="11"/>
      <c r="BC283" s="11"/>
      <c r="BD283" s="11"/>
      <c r="BE283" s="11"/>
      <c r="BF283" s="11"/>
      <c r="BG283" s="11"/>
      <c r="BH283" s="11"/>
      <c r="BI283" s="11"/>
      <c r="BJ283" s="11"/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</row>
    <row r="284" spans="15:73" ht="12.75"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1"/>
      <c r="AY284" s="11"/>
      <c r="AZ284" s="11"/>
      <c r="BA284" s="11"/>
      <c r="BB284" s="11"/>
      <c r="BC284" s="11"/>
      <c r="BD284" s="11"/>
      <c r="BE284" s="11"/>
      <c r="BF284" s="11"/>
      <c r="BG284" s="11"/>
      <c r="BH284" s="11"/>
      <c r="BI284" s="11"/>
      <c r="BJ284" s="11"/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</row>
    <row r="285" spans="15:73" ht="12.75"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1"/>
      <c r="AY285" s="11"/>
      <c r="AZ285" s="11"/>
      <c r="BA285" s="11"/>
      <c r="BB285" s="11"/>
      <c r="BC285" s="11"/>
      <c r="BD285" s="11"/>
      <c r="BE285" s="11"/>
      <c r="BF285" s="11"/>
      <c r="BG285" s="11"/>
      <c r="BH285" s="11"/>
      <c r="BI285" s="11"/>
      <c r="BJ285" s="11"/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</row>
    <row r="286" spans="15:73" ht="12.75"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1"/>
      <c r="AY286" s="11"/>
      <c r="AZ286" s="11"/>
      <c r="BA286" s="11"/>
      <c r="BB286" s="11"/>
      <c r="BC286" s="11"/>
      <c r="BD286" s="11"/>
      <c r="BE286" s="11"/>
      <c r="BF286" s="11"/>
      <c r="BG286" s="11"/>
      <c r="BH286" s="11"/>
      <c r="BI286" s="11"/>
      <c r="BJ286" s="11"/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</row>
    <row r="287" spans="15:73" ht="12.75"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1"/>
      <c r="AY287" s="11"/>
      <c r="AZ287" s="11"/>
      <c r="BA287" s="11"/>
      <c r="BB287" s="11"/>
      <c r="BC287" s="11"/>
      <c r="BD287" s="11"/>
      <c r="BE287" s="11"/>
      <c r="BF287" s="11"/>
      <c r="BG287" s="11"/>
      <c r="BH287" s="11"/>
      <c r="BI287" s="11"/>
      <c r="BJ287" s="11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</row>
    <row r="288" spans="15:73" ht="12.75"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1"/>
      <c r="AY288" s="11"/>
      <c r="AZ288" s="11"/>
      <c r="BA288" s="11"/>
      <c r="BB288" s="11"/>
      <c r="BC288" s="11"/>
      <c r="BD288" s="11"/>
      <c r="BE288" s="11"/>
      <c r="BF288" s="11"/>
      <c r="BG288" s="11"/>
      <c r="BH288" s="11"/>
      <c r="BI288" s="11"/>
      <c r="BJ288" s="11"/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</row>
    <row r="289" spans="15:73" ht="12.75"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1"/>
      <c r="AY289" s="11"/>
      <c r="AZ289" s="11"/>
      <c r="BA289" s="11"/>
      <c r="BB289" s="11"/>
      <c r="BC289" s="11"/>
      <c r="BD289" s="11"/>
      <c r="BE289" s="11"/>
      <c r="BF289" s="11"/>
      <c r="BG289" s="11"/>
      <c r="BH289" s="11"/>
      <c r="BI289" s="11"/>
      <c r="BJ289" s="11"/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</row>
    <row r="290" spans="15:73" ht="12.75"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1"/>
      <c r="AY290" s="11"/>
      <c r="AZ290" s="11"/>
      <c r="BA290" s="11"/>
      <c r="BB290" s="11"/>
      <c r="BC290" s="11"/>
      <c r="BD290" s="11"/>
      <c r="BE290" s="11"/>
      <c r="BF290" s="11"/>
      <c r="BG290" s="11"/>
      <c r="BH290" s="11"/>
      <c r="BI290" s="11"/>
      <c r="BJ290" s="11"/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</row>
    <row r="291" spans="15:73" ht="12.75"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1"/>
      <c r="AY291" s="11"/>
      <c r="AZ291" s="11"/>
      <c r="BA291" s="11"/>
      <c r="BB291" s="11"/>
      <c r="BC291" s="11"/>
      <c r="BD291" s="11"/>
      <c r="BE291" s="11"/>
      <c r="BF291" s="11"/>
      <c r="BG291" s="11"/>
      <c r="BH291" s="11"/>
      <c r="BI291" s="11"/>
      <c r="BJ291" s="11"/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</row>
    <row r="292" spans="15:73" ht="12.75"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1"/>
      <c r="AY292" s="11"/>
      <c r="AZ292" s="11"/>
      <c r="BA292" s="11"/>
      <c r="BB292" s="11"/>
      <c r="BC292" s="11"/>
      <c r="BD292" s="11"/>
      <c r="BE292" s="11"/>
      <c r="BF292" s="11"/>
      <c r="BG292" s="11"/>
      <c r="BH292" s="11"/>
      <c r="BI292" s="11"/>
      <c r="BJ292" s="11"/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</row>
    <row r="293" spans="15:73" ht="12.75"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1"/>
      <c r="AY293" s="11"/>
      <c r="AZ293" s="11"/>
      <c r="BA293" s="11"/>
      <c r="BB293" s="11"/>
      <c r="BC293" s="11"/>
      <c r="BD293" s="11"/>
      <c r="BE293" s="11"/>
      <c r="BF293" s="11"/>
      <c r="BG293" s="11"/>
      <c r="BH293" s="11"/>
      <c r="BI293" s="11"/>
      <c r="BJ293" s="11"/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</row>
    <row r="294" spans="15:73" ht="12.75"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1"/>
      <c r="AY294" s="11"/>
      <c r="AZ294" s="11"/>
      <c r="BA294" s="11"/>
      <c r="BB294" s="11"/>
      <c r="BC294" s="11"/>
      <c r="BD294" s="11"/>
      <c r="BE294" s="11"/>
      <c r="BF294" s="11"/>
      <c r="BG294" s="11"/>
      <c r="BH294" s="11"/>
      <c r="BI294" s="11"/>
      <c r="BJ294" s="11"/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</row>
    <row r="295" spans="15:73" ht="12.75"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1"/>
      <c r="AY295" s="11"/>
      <c r="AZ295" s="11"/>
      <c r="BA295" s="11"/>
      <c r="BB295" s="11"/>
      <c r="BC295" s="11"/>
      <c r="BD295" s="11"/>
      <c r="BE295" s="11"/>
      <c r="BF295" s="11"/>
      <c r="BG295" s="11"/>
      <c r="BH295" s="11"/>
      <c r="BI295" s="11"/>
      <c r="BJ295" s="11"/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</row>
    <row r="296" spans="15:73" ht="12.75"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1"/>
      <c r="AY296" s="11"/>
      <c r="AZ296" s="11"/>
      <c r="BA296" s="11"/>
      <c r="BB296" s="11"/>
      <c r="BC296" s="11"/>
      <c r="BD296" s="11"/>
      <c r="BE296" s="11"/>
      <c r="BF296" s="11"/>
      <c r="BG296" s="11"/>
      <c r="BH296" s="11"/>
      <c r="BI296" s="11"/>
      <c r="BJ296" s="11"/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</row>
    <row r="297" spans="15:73" ht="12.75"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1"/>
      <c r="AY297" s="11"/>
      <c r="AZ297" s="11"/>
      <c r="BA297" s="11"/>
      <c r="BB297" s="11"/>
      <c r="BC297" s="11"/>
      <c r="BD297" s="11"/>
      <c r="BE297" s="11"/>
      <c r="BF297" s="11"/>
      <c r="BG297" s="11"/>
      <c r="BH297" s="11"/>
      <c r="BI297" s="11"/>
      <c r="BJ297" s="11"/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</row>
    <row r="298" spans="15:73" ht="12.75"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1"/>
      <c r="AY298" s="11"/>
      <c r="AZ298" s="11"/>
      <c r="BA298" s="11"/>
      <c r="BB298" s="11"/>
      <c r="BC298" s="11"/>
      <c r="BD298" s="11"/>
      <c r="BE298" s="11"/>
      <c r="BF298" s="11"/>
      <c r="BG298" s="11"/>
      <c r="BH298" s="11"/>
      <c r="BI298" s="11"/>
      <c r="BJ298" s="11"/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</row>
    <row r="299" spans="15:73" ht="12.75"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1"/>
      <c r="AY299" s="11"/>
      <c r="AZ299" s="11"/>
      <c r="BA299" s="11"/>
      <c r="BB299" s="11"/>
      <c r="BC299" s="11"/>
      <c r="BD299" s="11"/>
      <c r="BE299" s="11"/>
      <c r="BF299" s="11"/>
      <c r="BG299" s="11"/>
      <c r="BH299" s="11"/>
      <c r="BI299" s="11"/>
      <c r="BJ299" s="11"/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</row>
    <row r="300" spans="15:73" ht="12.75"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1"/>
      <c r="AY300" s="11"/>
      <c r="AZ300" s="11"/>
      <c r="BA300" s="11"/>
      <c r="BB300" s="11"/>
      <c r="BC300" s="11"/>
      <c r="BD300" s="11"/>
      <c r="BE300" s="11"/>
      <c r="BF300" s="11"/>
      <c r="BG300" s="11"/>
      <c r="BH300" s="11"/>
      <c r="BI300" s="11"/>
      <c r="BJ300" s="11"/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</row>
    <row r="301" spans="15:73" ht="12.75"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</row>
    <row r="302" spans="15:73" ht="12.75"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</row>
    <row r="303" spans="15:73" ht="12.75"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</row>
    <row r="304" spans="15:73" ht="12.75"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</row>
    <row r="305" spans="15:73" ht="12.75"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</row>
    <row r="306" spans="15:73" ht="12.75"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</row>
    <row r="307" spans="15:73" ht="12.75"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</row>
    <row r="308" spans="15:73" ht="12.75"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1"/>
      <c r="AY308" s="11"/>
      <c r="AZ308" s="11"/>
      <c r="BA308" s="11"/>
      <c r="BB308" s="11"/>
      <c r="BC308" s="11"/>
      <c r="BD308" s="11"/>
      <c r="BE308" s="11"/>
      <c r="BF308" s="11"/>
      <c r="BG308" s="11"/>
      <c r="BH308" s="11"/>
      <c r="BI308" s="11"/>
      <c r="BJ308" s="11"/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</row>
    <row r="309" spans="15:73" ht="12.75"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1"/>
      <c r="AY309" s="11"/>
      <c r="AZ309" s="11"/>
      <c r="BA309" s="11"/>
      <c r="BB309" s="11"/>
      <c r="BC309" s="11"/>
      <c r="BD309" s="11"/>
      <c r="BE309" s="11"/>
      <c r="BF309" s="11"/>
      <c r="BG309" s="11"/>
      <c r="BH309" s="11"/>
      <c r="BI309" s="11"/>
      <c r="BJ309" s="11"/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</row>
    <row r="310" spans="15:73" ht="12.75"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1"/>
      <c r="AY310" s="11"/>
      <c r="AZ310" s="11"/>
      <c r="BA310" s="11"/>
      <c r="BB310" s="11"/>
      <c r="BC310" s="11"/>
      <c r="BD310" s="11"/>
      <c r="BE310" s="11"/>
      <c r="BF310" s="11"/>
      <c r="BG310" s="11"/>
      <c r="BH310" s="11"/>
      <c r="BI310" s="11"/>
      <c r="BJ310" s="11"/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</row>
    <row r="311" spans="15:73" ht="12.75"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1"/>
      <c r="AY311" s="11"/>
      <c r="AZ311" s="11"/>
      <c r="BA311" s="11"/>
      <c r="BB311" s="11"/>
      <c r="BC311" s="11"/>
      <c r="BD311" s="11"/>
      <c r="BE311" s="11"/>
      <c r="BF311" s="11"/>
      <c r="BG311" s="11"/>
      <c r="BH311" s="11"/>
      <c r="BI311" s="11"/>
      <c r="BJ311" s="11"/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</row>
    <row r="312" spans="15:73" ht="12.75"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1"/>
      <c r="AY312" s="11"/>
      <c r="AZ312" s="11"/>
      <c r="BA312" s="11"/>
      <c r="BB312" s="11"/>
      <c r="BC312" s="11"/>
      <c r="BD312" s="11"/>
      <c r="BE312" s="11"/>
      <c r="BF312" s="11"/>
      <c r="BG312" s="11"/>
      <c r="BH312" s="11"/>
      <c r="BI312" s="11"/>
      <c r="BJ312" s="11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</row>
    <row r="313" spans="15:73" ht="12.75"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1"/>
      <c r="AY313" s="11"/>
      <c r="AZ313" s="11"/>
      <c r="BA313" s="11"/>
      <c r="BB313" s="11"/>
      <c r="BC313" s="11"/>
      <c r="BD313" s="11"/>
      <c r="BE313" s="11"/>
      <c r="BF313" s="11"/>
      <c r="BG313" s="11"/>
      <c r="BH313" s="11"/>
      <c r="BI313" s="11"/>
      <c r="BJ313" s="11"/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</row>
    <row r="314" spans="15:73" ht="12.75"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</row>
    <row r="315" spans="15:73" ht="12.75"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</row>
    <row r="316" spans="15:73" ht="12.75"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</row>
    <row r="317" spans="15:73" ht="12.75"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1"/>
      <c r="AY317" s="11"/>
      <c r="AZ317" s="11"/>
      <c r="BA317" s="11"/>
      <c r="BB317" s="11"/>
      <c r="BC317" s="11"/>
      <c r="BD317" s="11"/>
      <c r="BE317" s="11"/>
      <c r="BF317" s="11"/>
      <c r="BG317" s="11"/>
      <c r="BH317" s="11"/>
      <c r="BI317" s="11"/>
      <c r="BJ317" s="11"/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</row>
    <row r="318" spans="15:73" ht="12.75"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1"/>
      <c r="AY318" s="11"/>
      <c r="AZ318" s="11"/>
      <c r="BA318" s="11"/>
      <c r="BB318" s="11"/>
      <c r="BC318" s="11"/>
      <c r="BD318" s="11"/>
      <c r="BE318" s="11"/>
      <c r="BF318" s="11"/>
      <c r="BG318" s="11"/>
      <c r="BH318" s="11"/>
      <c r="BI318" s="11"/>
      <c r="BJ318" s="11"/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</row>
    <row r="319" spans="15:73" ht="12.75"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1"/>
      <c r="AY319" s="11"/>
      <c r="AZ319" s="11"/>
      <c r="BA319" s="11"/>
      <c r="BB319" s="11"/>
      <c r="BC319" s="11"/>
      <c r="BD319" s="11"/>
      <c r="BE319" s="11"/>
      <c r="BF319" s="11"/>
      <c r="BG319" s="11"/>
      <c r="BH319" s="11"/>
      <c r="BI319" s="11"/>
      <c r="BJ319" s="11"/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</row>
    <row r="320" spans="15:73" ht="12.75"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1"/>
      <c r="AY320" s="11"/>
      <c r="AZ320" s="11"/>
      <c r="BA320" s="11"/>
      <c r="BB320" s="11"/>
      <c r="BC320" s="11"/>
      <c r="BD320" s="11"/>
      <c r="BE320" s="11"/>
      <c r="BF320" s="11"/>
      <c r="BG320" s="11"/>
      <c r="BH320" s="11"/>
      <c r="BI320" s="11"/>
      <c r="BJ320" s="11"/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</row>
    <row r="321" spans="15:73" ht="12.75"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1"/>
      <c r="AY321" s="11"/>
      <c r="AZ321" s="11"/>
      <c r="BA321" s="11"/>
      <c r="BB321" s="11"/>
      <c r="BC321" s="11"/>
      <c r="BD321" s="11"/>
      <c r="BE321" s="11"/>
      <c r="BF321" s="11"/>
      <c r="BG321" s="11"/>
      <c r="BH321" s="11"/>
      <c r="BI321" s="11"/>
      <c r="BJ321" s="11"/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</row>
    <row r="322" spans="15:73" ht="12.75"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1"/>
      <c r="AY322" s="11"/>
      <c r="AZ322" s="11"/>
      <c r="BA322" s="11"/>
      <c r="BB322" s="11"/>
      <c r="BC322" s="11"/>
      <c r="BD322" s="11"/>
      <c r="BE322" s="11"/>
      <c r="BF322" s="11"/>
      <c r="BG322" s="11"/>
      <c r="BH322" s="11"/>
      <c r="BI322" s="11"/>
      <c r="BJ322" s="11"/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</row>
    <row r="323" spans="15:73" ht="12.75"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1"/>
      <c r="AY323" s="11"/>
      <c r="AZ323" s="11"/>
      <c r="BA323" s="11"/>
      <c r="BB323" s="11"/>
      <c r="BC323" s="11"/>
      <c r="BD323" s="11"/>
      <c r="BE323" s="11"/>
      <c r="BF323" s="11"/>
      <c r="BG323" s="11"/>
      <c r="BH323" s="11"/>
      <c r="BI323" s="11"/>
      <c r="BJ323" s="11"/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</row>
    <row r="324" spans="15:73" ht="12.75"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1"/>
      <c r="AY324" s="11"/>
      <c r="AZ324" s="11"/>
      <c r="BA324" s="11"/>
      <c r="BB324" s="11"/>
      <c r="BC324" s="11"/>
      <c r="BD324" s="11"/>
      <c r="BE324" s="11"/>
      <c r="BF324" s="11"/>
      <c r="BG324" s="11"/>
      <c r="BH324" s="11"/>
      <c r="BI324" s="11"/>
      <c r="BJ324" s="11"/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</row>
    <row r="325" spans="15:73" ht="12.75"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1"/>
      <c r="AY325" s="11"/>
      <c r="AZ325" s="11"/>
      <c r="BA325" s="11"/>
      <c r="BB325" s="11"/>
      <c r="BC325" s="11"/>
      <c r="BD325" s="11"/>
      <c r="BE325" s="11"/>
      <c r="BF325" s="11"/>
      <c r="BG325" s="11"/>
      <c r="BH325" s="11"/>
      <c r="BI325" s="11"/>
      <c r="BJ325" s="11"/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</row>
    <row r="326" spans="15:73" ht="12.75"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1"/>
      <c r="AY326" s="11"/>
      <c r="AZ326" s="11"/>
      <c r="BA326" s="11"/>
      <c r="BB326" s="11"/>
      <c r="BC326" s="11"/>
      <c r="BD326" s="11"/>
      <c r="BE326" s="11"/>
      <c r="BF326" s="11"/>
      <c r="BG326" s="11"/>
      <c r="BH326" s="11"/>
      <c r="BI326" s="11"/>
      <c r="BJ326" s="11"/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</row>
    <row r="327" spans="15:73" ht="12.75"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1"/>
      <c r="AY327" s="11"/>
      <c r="AZ327" s="11"/>
      <c r="BA327" s="11"/>
      <c r="BB327" s="11"/>
      <c r="BC327" s="11"/>
      <c r="BD327" s="11"/>
      <c r="BE327" s="11"/>
      <c r="BF327" s="11"/>
      <c r="BG327" s="11"/>
      <c r="BH327" s="11"/>
      <c r="BI327" s="11"/>
      <c r="BJ327" s="11"/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</row>
    <row r="328" spans="15:73" ht="12.75"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1"/>
      <c r="AY328" s="11"/>
      <c r="AZ328" s="11"/>
      <c r="BA328" s="11"/>
      <c r="BB328" s="11"/>
      <c r="BC328" s="11"/>
      <c r="BD328" s="11"/>
      <c r="BE328" s="11"/>
      <c r="BF328" s="11"/>
      <c r="BG328" s="11"/>
      <c r="BH328" s="11"/>
      <c r="BI328" s="11"/>
      <c r="BJ328" s="11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</row>
    <row r="329" spans="15:73" ht="12.75"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1"/>
      <c r="AY329" s="11"/>
      <c r="AZ329" s="11"/>
      <c r="BA329" s="11"/>
      <c r="BB329" s="11"/>
      <c r="BC329" s="11"/>
      <c r="BD329" s="11"/>
      <c r="BE329" s="11"/>
      <c r="BF329" s="11"/>
      <c r="BG329" s="11"/>
      <c r="BH329" s="11"/>
      <c r="BI329" s="11"/>
      <c r="BJ329" s="11"/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</row>
    <row r="330" spans="15:73" ht="12.75"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1"/>
      <c r="AY330" s="11"/>
      <c r="AZ330" s="11"/>
      <c r="BA330" s="11"/>
      <c r="BB330" s="11"/>
      <c r="BC330" s="11"/>
      <c r="BD330" s="11"/>
      <c r="BE330" s="11"/>
      <c r="BF330" s="11"/>
      <c r="BG330" s="11"/>
      <c r="BH330" s="11"/>
      <c r="BI330" s="11"/>
      <c r="BJ330" s="11"/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</row>
    <row r="331" spans="15:73" ht="12.75"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1"/>
      <c r="AY331" s="11"/>
      <c r="AZ331" s="11"/>
      <c r="BA331" s="11"/>
      <c r="BB331" s="11"/>
      <c r="BC331" s="11"/>
      <c r="BD331" s="11"/>
      <c r="BE331" s="11"/>
      <c r="BF331" s="11"/>
      <c r="BG331" s="11"/>
      <c r="BH331" s="11"/>
      <c r="BI331" s="11"/>
      <c r="BJ331" s="11"/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</row>
    <row r="332" spans="15:73" ht="12.75"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1"/>
      <c r="AY332" s="11"/>
      <c r="AZ332" s="11"/>
      <c r="BA332" s="11"/>
      <c r="BB332" s="11"/>
      <c r="BC332" s="11"/>
      <c r="BD332" s="11"/>
      <c r="BE332" s="11"/>
      <c r="BF332" s="11"/>
      <c r="BG332" s="11"/>
      <c r="BH332" s="11"/>
      <c r="BI332" s="11"/>
      <c r="BJ332" s="11"/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</row>
    <row r="333" spans="15:73" ht="12.75"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1"/>
      <c r="AY333" s="11"/>
      <c r="AZ333" s="11"/>
      <c r="BA333" s="11"/>
      <c r="BB333" s="11"/>
      <c r="BC333" s="11"/>
      <c r="BD333" s="11"/>
      <c r="BE333" s="11"/>
      <c r="BF333" s="11"/>
      <c r="BG333" s="11"/>
      <c r="BH333" s="11"/>
      <c r="BI333" s="11"/>
      <c r="BJ333" s="11"/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</row>
    <row r="334" spans="15:73" ht="12.75"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1"/>
      <c r="AY334" s="11"/>
      <c r="AZ334" s="11"/>
      <c r="BA334" s="11"/>
      <c r="BB334" s="11"/>
      <c r="BC334" s="11"/>
      <c r="BD334" s="11"/>
      <c r="BE334" s="11"/>
      <c r="BF334" s="11"/>
      <c r="BG334" s="11"/>
      <c r="BH334" s="11"/>
      <c r="BI334" s="11"/>
      <c r="BJ334" s="11"/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</row>
    <row r="335" spans="15:73" ht="12.75"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1"/>
      <c r="AY335" s="11"/>
      <c r="AZ335" s="11"/>
      <c r="BA335" s="11"/>
      <c r="BB335" s="11"/>
      <c r="BC335" s="11"/>
      <c r="BD335" s="11"/>
      <c r="BE335" s="11"/>
      <c r="BF335" s="11"/>
      <c r="BG335" s="11"/>
      <c r="BH335" s="11"/>
      <c r="BI335" s="11"/>
      <c r="BJ335" s="11"/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</row>
    <row r="336" spans="15:73" ht="12.75"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1"/>
      <c r="AY336" s="11"/>
      <c r="AZ336" s="11"/>
      <c r="BA336" s="11"/>
      <c r="BB336" s="11"/>
      <c r="BC336" s="11"/>
      <c r="BD336" s="11"/>
      <c r="BE336" s="11"/>
      <c r="BF336" s="11"/>
      <c r="BG336" s="11"/>
      <c r="BH336" s="11"/>
      <c r="BI336" s="11"/>
      <c r="BJ336" s="11"/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</row>
    <row r="337" spans="15:73" ht="12.75"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1"/>
      <c r="AY337" s="11"/>
      <c r="AZ337" s="11"/>
      <c r="BA337" s="11"/>
      <c r="BB337" s="11"/>
      <c r="BC337" s="11"/>
      <c r="BD337" s="11"/>
      <c r="BE337" s="11"/>
      <c r="BF337" s="11"/>
      <c r="BG337" s="11"/>
      <c r="BH337" s="11"/>
      <c r="BI337" s="11"/>
      <c r="BJ337" s="11"/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</row>
    <row r="338" spans="15:73" ht="12.75"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1"/>
      <c r="AY338" s="11"/>
      <c r="AZ338" s="11"/>
      <c r="BA338" s="11"/>
      <c r="BB338" s="11"/>
      <c r="BC338" s="11"/>
      <c r="BD338" s="11"/>
      <c r="BE338" s="11"/>
      <c r="BF338" s="11"/>
      <c r="BG338" s="11"/>
      <c r="BH338" s="11"/>
      <c r="BI338" s="11"/>
      <c r="BJ338" s="11"/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</row>
    <row r="339" spans="15:73" ht="12.75"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1"/>
      <c r="AY339" s="11"/>
      <c r="AZ339" s="11"/>
      <c r="BA339" s="11"/>
      <c r="BB339" s="11"/>
      <c r="BC339" s="11"/>
      <c r="BD339" s="11"/>
      <c r="BE339" s="11"/>
      <c r="BF339" s="11"/>
      <c r="BG339" s="11"/>
      <c r="BH339" s="11"/>
      <c r="BI339" s="11"/>
      <c r="BJ339" s="11"/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</row>
    <row r="340" spans="15:73" ht="12.75"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1"/>
      <c r="AY340" s="11"/>
      <c r="AZ340" s="11"/>
      <c r="BA340" s="11"/>
      <c r="BB340" s="11"/>
      <c r="BC340" s="11"/>
      <c r="BD340" s="11"/>
      <c r="BE340" s="11"/>
      <c r="BF340" s="11"/>
      <c r="BG340" s="11"/>
      <c r="BH340" s="11"/>
      <c r="BI340" s="11"/>
      <c r="BJ340" s="11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</row>
    <row r="341" spans="15:73" ht="12.75"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1"/>
      <c r="AY341" s="11"/>
      <c r="AZ341" s="11"/>
      <c r="BA341" s="11"/>
      <c r="BB341" s="11"/>
      <c r="BC341" s="11"/>
      <c r="BD341" s="11"/>
      <c r="BE341" s="11"/>
      <c r="BF341" s="11"/>
      <c r="BG341" s="11"/>
      <c r="BH341" s="11"/>
      <c r="BI341" s="11"/>
      <c r="BJ341" s="11"/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</row>
    <row r="342" spans="15:73" ht="12.75"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1"/>
      <c r="AY342" s="11"/>
      <c r="AZ342" s="11"/>
      <c r="BA342" s="11"/>
      <c r="BB342" s="11"/>
      <c r="BC342" s="11"/>
      <c r="BD342" s="11"/>
      <c r="BE342" s="11"/>
      <c r="BF342" s="11"/>
      <c r="BG342" s="11"/>
      <c r="BH342" s="11"/>
      <c r="BI342" s="11"/>
      <c r="BJ342" s="11"/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</row>
    <row r="343" spans="15:73" ht="12.75"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1"/>
      <c r="AY343" s="11"/>
      <c r="AZ343" s="11"/>
      <c r="BA343" s="11"/>
      <c r="BB343" s="11"/>
      <c r="BC343" s="11"/>
      <c r="BD343" s="11"/>
      <c r="BE343" s="11"/>
      <c r="BF343" s="11"/>
      <c r="BG343" s="11"/>
      <c r="BH343" s="11"/>
      <c r="BI343" s="11"/>
      <c r="BJ343" s="11"/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</row>
    <row r="344" spans="15:73" ht="12.75"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1"/>
      <c r="AY344" s="11"/>
      <c r="AZ344" s="11"/>
      <c r="BA344" s="11"/>
      <c r="BB344" s="11"/>
      <c r="BC344" s="11"/>
      <c r="BD344" s="11"/>
      <c r="BE344" s="11"/>
      <c r="BF344" s="11"/>
      <c r="BG344" s="11"/>
      <c r="BH344" s="11"/>
      <c r="BI344" s="11"/>
      <c r="BJ344" s="11"/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</row>
    <row r="345" spans="15:73" ht="12.75"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1"/>
      <c r="AY345" s="11"/>
      <c r="AZ345" s="11"/>
      <c r="BA345" s="11"/>
      <c r="BB345" s="11"/>
      <c r="BC345" s="11"/>
      <c r="BD345" s="11"/>
      <c r="BE345" s="11"/>
      <c r="BF345" s="11"/>
      <c r="BG345" s="11"/>
      <c r="BH345" s="11"/>
      <c r="BI345" s="11"/>
      <c r="BJ345" s="11"/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</row>
    <row r="346" spans="15:73" ht="12.75"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1"/>
      <c r="AY346" s="11"/>
      <c r="AZ346" s="11"/>
      <c r="BA346" s="11"/>
      <c r="BB346" s="11"/>
      <c r="BC346" s="11"/>
      <c r="BD346" s="11"/>
      <c r="BE346" s="11"/>
      <c r="BF346" s="11"/>
      <c r="BG346" s="11"/>
      <c r="BH346" s="11"/>
      <c r="BI346" s="11"/>
      <c r="BJ346" s="11"/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</row>
    <row r="347" spans="15:73" ht="12.75"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1"/>
      <c r="AY347" s="11"/>
      <c r="AZ347" s="11"/>
      <c r="BA347" s="11"/>
      <c r="BB347" s="11"/>
      <c r="BC347" s="11"/>
      <c r="BD347" s="11"/>
      <c r="BE347" s="11"/>
      <c r="BF347" s="11"/>
      <c r="BG347" s="11"/>
      <c r="BH347" s="11"/>
      <c r="BI347" s="11"/>
      <c r="BJ347" s="11"/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</row>
    <row r="348" spans="15:73" ht="12.75"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1"/>
      <c r="AY348" s="11"/>
      <c r="AZ348" s="11"/>
      <c r="BA348" s="11"/>
      <c r="BB348" s="11"/>
      <c r="BC348" s="11"/>
      <c r="BD348" s="11"/>
      <c r="BE348" s="11"/>
      <c r="BF348" s="11"/>
      <c r="BG348" s="11"/>
      <c r="BH348" s="11"/>
      <c r="BI348" s="11"/>
      <c r="BJ348" s="11"/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</row>
    <row r="349" spans="15:73" ht="12.75"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1"/>
      <c r="AY349" s="11"/>
      <c r="AZ349" s="11"/>
      <c r="BA349" s="11"/>
      <c r="BB349" s="11"/>
      <c r="BC349" s="11"/>
      <c r="BD349" s="11"/>
      <c r="BE349" s="11"/>
      <c r="BF349" s="11"/>
      <c r="BG349" s="11"/>
      <c r="BH349" s="11"/>
      <c r="BI349" s="11"/>
      <c r="BJ349" s="11"/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</row>
    <row r="350" spans="15:73" ht="12.75"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1"/>
      <c r="AY350" s="11"/>
      <c r="AZ350" s="11"/>
      <c r="BA350" s="11"/>
      <c r="BB350" s="11"/>
      <c r="BC350" s="11"/>
      <c r="BD350" s="11"/>
      <c r="BE350" s="11"/>
      <c r="BF350" s="11"/>
      <c r="BG350" s="11"/>
      <c r="BH350" s="11"/>
      <c r="BI350" s="11"/>
      <c r="BJ350" s="11"/>
      <c r="BK350" s="11"/>
      <c r="BL350" s="11"/>
      <c r="BM350" s="11"/>
      <c r="BN350" s="11"/>
      <c r="BO350" s="11"/>
      <c r="BP350" s="11"/>
      <c r="BQ350" s="11"/>
      <c r="BR350" s="11"/>
      <c r="BS350" s="11"/>
      <c r="BT350" s="11"/>
      <c r="BU350" s="11"/>
    </row>
    <row r="351" spans="15:73" ht="12.75"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1"/>
      <c r="AY351" s="11"/>
      <c r="AZ351" s="11"/>
      <c r="BA351" s="11"/>
      <c r="BB351" s="11"/>
      <c r="BC351" s="11"/>
      <c r="BD351" s="11"/>
      <c r="BE351" s="11"/>
      <c r="BF351" s="11"/>
      <c r="BG351" s="11"/>
      <c r="BH351" s="11"/>
      <c r="BI351" s="11"/>
      <c r="BJ351" s="11"/>
      <c r="BK351" s="11"/>
      <c r="BL351" s="11"/>
      <c r="BM351" s="11"/>
      <c r="BN351" s="11"/>
      <c r="BO351" s="11"/>
      <c r="BP351" s="11"/>
      <c r="BQ351" s="11"/>
      <c r="BR351" s="11"/>
      <c r="BS351" s="11"/>
      <c r="BT351" s="11"/>
      <c r="BU351" s="11"/>
    </row>
    <row r="352" spans="15:73" ht="12.75"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1"/>
      <c r="AY352" s="11"/>
      <c r="AZ352" s="11"/>
      <c r="BA352" s="11"/>
      <c r="BB352" s="11"/>
      <c r="BC352" s="11"/>
      <c r="BD352" s="11"/>
      <c r="BE352" s="11"/>
      <c r="BF352" s="11"/>
      <c r="BG352" s="11"/>
      <c r="BH352" s="11"/>
      <c r="BI352" s="11"/>
      <c r="BJ352" s="11"/>
      <c r="BK352" s="11"/>
      <c r="BL352" s="11"/>
      <c r="BM352" s="11"/>
      <c r="BN352" s="11"/>
      <c r="BO352" s="11"/>
      <c r="BP352" s="11"/>
      <c r="BQ352" s="11"/>
      <c r="BR352" s="11"/>
      <c r="BS352" s="11"/>
      <c r="BT352" s="11"/>
      <c r="BU352" s="11"/>
    </row>
    <row r="353" spans="15:73" ht="12.75"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1"/>
      <c r="AY353" s="11"/>
      <c r="AZ353" s="11"/>
      <c r="BA353" s="11"/>
      <c r="BB353" s="11"/>
      <c r="BC353" s="11"/>
      <c r="BD353" s="11"/>
      <c r="BE353" s="11"/>
      <c r="BF353" s="11"/>
      <c r="BG353" s="11"/>
      <c r="BH353" s="11"/>
      <c r="BI353" s="11"/>
      <c r="BJ353" s="11"/>
      <c r="BK353" s="11"/>
      <c r="BL353" s="11"/>
      <c r="BM353" s="11"/>
      <c r="BN353" s="11"/>
      <c r="BO353" s="11"/>
      <c r="BP353" s="11"/>
      <c r="BQ353" s="11"/>
      <c r="BR353" s="11"/>
      <c r="BS353" s="11"/>
      <c r="BT353" s="11"/>
      <c r="BU353" s="11"/>
    </row>
    <row r="354" spans="15:73" ht="12.75"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1"/>
      <c r="AY354" s="11"/>
      <c r="AZ354" s="11"/>
      <c r="BA354" s="11"/>
      <c r="BB354" s="11"/>
      <c r="BC354" s="11"/>
      <c r="BD354" s="11"/>
      <c r="BE354" s="11"/>
      <c r="BF354" s="11"/>
      <c r="BG354" s="11"/>
      <c r="BH354" s="11"/>
      <c r="BI354" s="11"/>
      <c r="BJ354" s="11"/>
      <c r="BK354" s="11"/>
      <c r="BL354" s="11"/>
      <c r="BM354" s="11"/>
      <c r="BN354" s="11"/>
      <c r="BO354" s="11"/>
      <c r="BP354" s="11"/>
      <c r="BQ354" s="11"/>
      <c r="BR354" s="11"/>
      <c r="BS354" s="11"/>
      <c r="BT354" s="11"/>
      <c r="BU354" s="11"/>
    </row>
    <row r="355" spans="15:73" ht="12.75"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1"/>
      <c r="AY355" s="11"/>
      <c r="AZ355" s="11"/>
      <c r="BA355" s="11"/>
      <c r="BB355" s="11"/>
      <c r="BC355" s="11"/>
      <c r="BD355" s="11"/>
      <c r="BE355" s="11"/>
      <c r="BF355" s="11"/>
      <c r="BG355" s="11"/>
      <c r="BH355" s="11"/>
      <c r="BI355" s="11"/>
      <c r="BJ355" s="11"/>
      <c r="BK355" s="11"/>
      <c r="BL355" s="11"/>
      <c r="BM355" s="11"/>
      <c r="BN355" s="11"/>
      <c r="BO355" s="11"/>
      <c r="BP355" s="11"/>
      <c r="BQ355" s="11"/>
      <c r="BR355" s="11"/>
      <c r="BS355" s="11"/>
      <c r="BT355" s="11"/>
      <c r="BU355" s="11"/>
    </row>
    <row r="356" spans="15:73" ht="12.75"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1"/>
      <c r="AY356" s="11"/>
      <c r="AZ356" s="11"/>
      <c r="BA356" s="11"/>
      <c r="BB356" s="11"/>
      <c r="BC356" s="11"/>
      <c r="BD356" s="11"/>
      <c r="BE356" s="11"/>
      <c r="BF356" s="11"/>
      <c r="BG356" s="11"/>
      <c r="BH356" s="11"/>
      <c r="BI356" s="11"/>
      <c r="BJ356" s="11"/>
      <c r="BK356" s="11"/>
      <c r="BL356" s="11"/>
      <c r="BM356" s="11"/>
      <c r="BN356" s="11"/>
      <c r="BO356" s="11"/>
      <c r="BP356" s="11"/>
      <c r="BQ356" s="11"/>
      <c r="BR356" s="11"/>
      <c r="BS356" s="11"/>
      <c r="BT356" s="11"/>
      <c r="BU356" s="11"/>
    </row>
    <row r="357" spans="15:73" ht="12.75"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1"/>
      <c r="AY357" s="11"/>
      <c r="AZ357" s="11"/>
      <c r="BA357" s="11"/>
      <c r="BB357" s="11"/>
      <c r="BC357" s="11"/>
      <c r="BD357" s="11"/>
      <c r="BE357" s="11"/>
      <c r="BF357" s="11"/>
      <c r="BG357" s="11"/>
      <c r="BH357" s="11"/>
      <c r="BI357" s="11"/>
      <c r="BJ357" s="11"/>
      <c r="BK357" s="11"/>
      <c r="BL357" s="11"/>
      <c r="BM357" s="11"/>
      <c r="BN357" s="11"/>
      <c r="BO357" s="11"/>
      <c r="BP357" s="11"/>
      <c r="BQ357" s="11"/>
      <c r="BR357" s="11"/>
      <c r="BS357" s="11"/>
      <c r="BT357" s="11"/>
      <c r="BU357" s="11"/>
    </row>
    <row r="358" spans="15:73" ht="12.75"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1"/>
      <c r="AY358" s="11"/>
      <c r="AZ358" s="11"/>
      <c r="BA358" s="11"/>
      <c r="BB358" s="11"/>
      <c r="BC358" s="11"/>
      <c r="BD358" s="11"/>
      <c r="BE358" s="11"/>
      <c r="BF358" s="11"/>
      <c r="BG358" s="11"/>
      <c r="BH358" s="11"/>
      <c r="BI358" s="11"/>
      <c r="BJ358" s="11"/>
      <c r="BK358" s="11"/>
      <c r="BL358" s="11"/>
      <c r="BM358" s="11"/>
      <c r="BN358" s="11"/>
      <c r="BO358" s="11"/>
      <c r="BP358" s="11"/>
      <c r="BQ358" s="11"/>
      <c r="BR358" s="11"/>
      <c r="BS358" s="11"/>
      <c r="BT358" s="11"/>
      <c r="BU358" s="11"/>
    </row>
    <row r="359" spans="15:73" ht="12.75"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1"/>
      <c r="AY359" s="11"/>
      <c r="AZ359" s="11"/>
      <c r="BA359" s="11"/>
      <c r="BB359" s="11"/>
      <c r="BC359" s="11"/>
      <c r="BD359" s="11"/>
      <c r="BE359" s="11"/>
      <c r="BF359" s="11"/>
      <c r="BG359" s="11"/>
      <c r="BH359" s="11"/>
      <c r="BI359" s="11"/>
      <c r="BJ359" s="11"/>
      <c r="BK359" s="11"/>
      <c r="BL359" s="11"/>
      <c r="BM359" s="11"/>
      <c r="BN359" s="11"/>
      <c r="BO359" s="11"/>
      <c r="BP359" s="11"/>
      <c r="BQ359" s="11"/>
      <c r="BR359" s="11"/>
      <c r="BS359" s="11"/>
      <c r="BT359" s="11"/>
      <c r="BU359" s="11"/>
    </row>
    <row r="360" spans="15:73" ht="12.75"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1"/>
      <c r="AY360" s="11"/>
      <c r="AZ360" s="11"/>
      <c r="BA360" s="11"/>
      <c r="BB360" s="11"/>
      <c r="BC360" s="11"/>
      <c r="BD360" s="11"/>
      <c r="BE360" s="11"/>
      <c r="BF360" s="11"/>
      <c r="BG360" s="11"/>
      <c r="BH360" s="11"/>
      <c r="BI360" s="11"/>
      <c r="BJ360" s="11"/>
      <c r="BK360" s="11"/>
      <c r="BL360" s="11"/>
      <c r="BM360" s="11"/>
      <c r="BN360" s="11"/>
      <c r="BO360" s="11"/>
      <c r="BP360" s="11"/>
      <c r="BQ360" s="11"/>
      <c r="BR360" s="11"/>
      <c r="BS360" s="11"/>
      <c r="BT360" s="11"/>
      <c r="BU360" s="11"/>
    </row>
    <row r="361" spans="15:73" ht="12.75"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1"/>
      <c r="AY361" s="11"/>
      <c r="AZ361" s="11"/>
      <c r="BA361" s="11"/>
      <c r="BB361" s="11"/>
      <c r="BC361" s="11"/>
      <c r="BD361" s="11"/>
      <c r="BE361" s="11"/>
      <c r="BF361" s="11"/>
      <c r="BG361" s="11"/>
      <c r="BH361" s="11"/>
      <c r="BI361" s="11"/>
      <c r="BJ361" s="11"/>
      <c r="BK361" s="11"/>
      <c r="BL361" s="11"/>
      <c r="BM361" s="11"/>
      <c r="BN361" s="11"/>
      <c r="BO361" s="11"/>
      <c r="BP361" s="11"/>
      <c r="BQ361" s="11"/>
      <c r="BR361" s="11"/>
      <c r="BS361" s="11"/>
      <c r="BT361" s="11"/>
      <c r="BU361" s="11"/>
    </row>
    <row r="362" spans="15:73" ht="12.75"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1"/>
      <c r="AY362" s="11"/>
      <c r="AZ362" s="11"/>
      <c r="BA362" s="11"/>
      <c r="BB362" s="11"/>
      <c r="BC362" s="11"/>
      <c r="BD362" s="11"/>
      <c r="BE362" s="11"/>
      <c r="BF362" s="11"/>
      <c r="BG362" s="11"/>
      <c r="BH362" s="11"/>
      <c r="BI362" s="11"/>
      <c r="BJ362" s="11"/>
      <c r="BK362" s="11"/>
      <c r="BL362" s="11"/>
      <c r="BM362" s="11"/>
      <c r="BN362" s="11"/>
      <c r="BO362" s="11"/>
      <c r="BP362" s="11"/>
      <c r="BQ362" s="11"/>
      <c r="BR362" s="11"/>
      <c r="BS362" s="11"/>
      <c r="BT362" s="11"/>
      <c r="BU362" s="11"/>
    </row>
    <row r="363" spans="15:73" ht="12.75"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1"/>
      <c r="AY363" s="11"/>
      <c r="AZ363" s="11"/>
      <c r="BA363" s="11"/>
      <c r="BB363" s="11"/>
      <c r="BC363" s="11"/>
      <c r="BD363" s="11"/>
      <c r="BE363" s="11"/>
      <c r="BF363" s="11"/>
      <c r="BG363" s="11"/>
      <c r="BH363" s="11"/>
      <c r="BI363" s="11"/>
      <c r="BJ363" s="11"/>
      <c r="BK363" s="11"/>
      <c r="BL363" s="11"/>
      <c r="BM363" s="11"/>
      <c r="BN363" s="11"/>
      <c r="BO363" s="11"/>
      <c r="BP363" s="11"/>
      <c r="BQ363" s="11"/>
      <c r="BR363" s="11"/>
      <c r="BS363" s="11"/>
      <c r="BT363" s="11"/>
      <c r="BU363" s="11"/>
    </row>
    <row r="364" spans="15:73" ht="12.75"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1"/>
      <c r="AY364" s="11"/>
      <c r="AZ364" s="11"/>
      <c r="BA364" s="11"/>
      <c r="BB364" s="11"/>
      <c r="BC364" s="11"/>
      <c r="BD364" s="11"/>
      <c r="BE364" s="11"/>
      <c r="BF364" s="11"/>
      <c r="BG364" s="11"/>
      <c r="BH364" s="11"/>
      <c r="BI364" s="11"/>
      <c r="BJ364" s="11"/>
      <c r="BK364" s="11"/>
      <c r="BL364" s="11"/>
      <c r="BM364" s="11"/>
      <c r="BN364" s="11"/>
      <c r="BO364" s="11"/>
      <c r="BP364" s="11"/>
      <c r="BQ364" s="11"/>
      <c r="BR364" s="11"/>
      <c r="BS364" s="11"/>
      <c r="BT364" s="11"/>
      <c r="BU364" s="11"/>
    </row>
    <row r="365" spans="15:73" ht="12.75"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1"/>
      <c r="AY365" s="11"/>
      <c r="AZ365" s="11"/>
      <c r="BA365" s="11"/>
      <c r="BB365" s="11"/>
      <c r="BC365" s="11"/>
      <c r="BD365" s="11"/>
      <c r="BE365" s="11"/>
      <c r="BF365" s="11"/>
      <c r="BG365" s="11"/>
      <c r="BH365" s="11"/>
      <c r="BI365" s="11"/>
      <c r="BJ365" s="11"/>
      <c r="BK365" s="11"/>
      <c r="BL365" s="11"/>
      <c r="BM365" s="11"/>
      <c r="BN365" s="11"/>
      <c r="BO365" s="11"/>
      <c r="BP365" s="11"/>
      <c r="BQ365" s="11"/>
      <c r="BR365" s="11"/>
      <c r="BS365" s="11"/>
      <c r="BT365" s="11"/>
      <c r="BU365" s="11"/>
    </row>
    <row r="366" spans="15:73" ht="12.75"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  <c r="BK366" s="11"/>
      <c r="BL366" s="11"/>
      <c r="BM366" s="11"/>
      <c r="BN366" s="11"/>
      <c r="BO366" s="11"/>
      <c r="BP366" s="11"/>
      <c r="BQ366" s="11"/>
      <c r="BR366" s="11"/>
      <c r="BS366" s="11"/>
      <c r="BT366" s="11"/>
      <c r="BU366" s="11"/>
    </row>
    <row r="367" spans="15:73" ht="12.75"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  <c r="BK367" s="11"/>
      <c r="BL367" s="11"/>
      <c r="BM367" s="11"/>
      <c r="BN367" s="11"/>
      <c r="BO367" s="11"/>
      <c r="BP367" s="11"/>
      <c r="BQ367" s="11"/>
      <c r="BR367" s="11"/>
      <c r="BS367" s="11"/>
      <c r="BT367" s="11"/>
      <c r="BU367" s="11"/>
    </row>
    <row r="368" spans="15:73" ht="12.75"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  <c r="BK368" s="11"/>
      <c r="BL368" s="11"/>
      <c r="BM368" s="11"/>
      <c r="BN368" s="11"/>
      <c r="BO368" s="11"/>
      <c r="BP368" s="11"/>
      <c r="BQ368" s="11"/>
      <c r="BR368" s="11"/>
      <c r="BS368" s="11"/>
      <c r="BT368" s="11"/>
      <c r="BU368" s="11"/>
    </row>
    <row r="369" spans="15:73" ht="12.75"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  <c r="BK369" s="11"/>
      <c r="BL369" s="11"/>
      <c r="BM369" s="11"/>
      <c r="BN369" s="11"/>
      <c r="BO369" s="11"/>
      <c r="BP369" s="11"/>
      <c r="BQ369" s="11"/>
      <c r="BR369" s="11"/>
      <c r="BS369" s="11"/>
      <c r="BT369" s="11"/>
      <c r="BU369" s="11"/>
    </row>
    <row r="370" spans="15:73" ht="12.75"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  <c r="BK370" s="11"/>
      <c r="BL370" s="11"/>
      <c r="BM370" s="11"/>
      <c r="BN370" s="11"/>
      <c r="BO370" s="11"/>
      <c r="BP370" s="11"/>
      <c r="BQ370" s="11"/>
      <c r="BR370" s="11"/>
      <c r="BS370" s="11"/>
      <c r="BT370" s="11"/>
      <c r="BU370" s="11"/>
    </row>
    <row r="371" spans="15:73" ht="12.75"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  <c r="BK371" s="11"/>
      <c r="BL371" s="11"/>
      <c r="BM371" s="11"/>
      <c r="BN371" s="11"/>
      <c r="BO371" s="11"/>
      <c r="BP371" s="11"/>
      <c r="BQ371" s="11"/>
      <c r="BR371" s="11"/>
      <c r="BS371" s="11"/>
      <c r="BT371" s="11"/>
      <c r="BU371" s="11"/>
    </row>
    <row r="372" spans="15:73" ht="12.75"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  <c r="BK372" s="11"/>
      <c r="BL372" s="11"/>
      <c r="BM372" s="11"/>
      <c r="BN372" s="11"/>
      <c r="BO372" s="11"/>
      <c r="BP372" s="11"/>
      <c r="BQ372" s="11"/>
      <c r="BR372" s="11"/>
      <c r="BS372" s="11"/>
      <c r="BT372" s="11"/>
      <c r="BU372" s="11"/>
    </row>
    <row r="373" spans="15:73" ht="12.75"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  <c r="BK373" s="11"/>
      <c r="BL373" s="11"/>
      <c r="BM373" s="11"/>
      <c r="BN373" s="11"/>
      <c r="BO373" s="11"/>
      <c r="BP373" s="11"/>
      <c r="BQ373" s="11"/>
      <c r="BR373" s="11"/>
      <c r="BS373" s="11"/>
      <c r="BT373" s="11"/>
      <c r="BU373" s="11"/>
    </row>
    <row r="374" spans="15:73" ht="12.75"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1"/>
      <c r="AY374" s="11"/>
      <c r="AZ374" s="11"/>
      <c r="BA374" s="11"/>
      <c r="BB374" s="11"/>
      <c r="BC374" s="11"/>
      <c r="BD374" s="11"/>
      <c r="BE374" s="11"/>
      <c r="BF374" s="11"/>
      <c r="BG374" s="11"/>
      <c r="BH374" s="11"/>
      <c r="BI374" s="11"/>
      <c r="BJ374" s="11"/>
      <c r="BK374" s="11"/>
      <c r="BL374" s="11"/>
      <c r="BM374" s="11"/>
      <c r="BN374" s="11"/>
      <c r="BO374" s="11"/>
      <c r="BP374" s="11"/>
      <c r="BQ374" s="11"/>
      <c r="BR374" s="11"/>
      <c r="BS374" s="11"/>
      <c r="BT374" s="11"/>
      <c r="BU374" s="11"/>
    </row>
    <row r="375" spans="15:73" ht="12.75"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1"/>
      <c r="AY375" s="11"/>
      <c r="AZ375" s="11"/>
      <c r="BA375" s="11"/>
      <c r="BB375" s="11"/>
      <c r="BC375" s="11"/>
      <c r="BD375" s="11"/>
      <c r="BE375" s="11"/>
      <c r="BF375" s="11"/>
      <c r="BG375" s="11"/>
      <c r="BH375" s="11"/>
      <c r="BI375" s="11"/>
      <c r="BJ375" s="11"/>
      <c r="BK375" s="11"/>
      <c r="BL375" s="11"/>
      <c r="BM375" s="11"/>
      <c r="BN375" s="11"/>
      <c r="BO375" s="11"/>
      <c r="BP375" s="11"/>
      <c r="BQ375" s="11"/>
      <c r="BR375" s="11"/>
      <c r="BS375" s="11"/>
      <c r="BT375" s="11"/>
      <c r="BU375" s="11"/>
    </row>
    <row r="376" spans="15:73" ht="12.75"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  <c r="BK376" s="11"/>
      <c r="BL376" s="11"/>
      <c r="BM376" s="11"/>
      <c r="BN376" s="11"/>
      <c r="BO376" s="11"/>
      <c r="BP376" s="11"/>
      <c r="BQ376" s="11"/>
      <c r="BR376" s="11"/>
      <c r="BS376" s="11"/>
      <c r="BT376" s="11"/>
      <c r="BU376" s="11"/>
    </row>
    <row r="377" spans="15:73" ht="12.75"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  <c r="BK377" s="11"/>
      <c r="BL377" s="11"/>
      <c r="BM377" s="11"/>
      <c r="BN377" s="11"/>
      <c r="BO377" s="11"/>
      <c r="BP377" s="11"/>
      <c r="BQ377" s="11"/>
      <c r="BR377" s="11"/>
      <c r="BS377" s="11"/>
      <c r="BT377" s="11"/>
      <c r="BU377" s="11"/>
    </row>
    <row r="378" spans="15:73" ht="12.75"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  <c r="BK378" s="11"/>
      <c r="BL378" s="11"/>
      <c r="BM378" s="11"/>
      <c r="BN378" s="11"/>
      <c r="BO378" s="11"/>
      <c r="BP378" s="11"/>
      <c r="BQ378" s="11"/>
      <c r="BR378" s="11"/>
      <c r="BS378" s="11"/>
      <c r="BT378" s="11"/>
      <c r="BU378" s="11"/>
    </row>
    <row r="379" spans="15:73" ht="12.75"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  <c r="BK379" s="11"/>
      <c r="BL379" s="11"/>
      <c r="BM379" s="11"/>
      <c r="BN379" s="11"/>
      <c r="BO379" s="11"/>
      <c r="BP379" s="11"/>
      <c r="BQ379" s="11"/>
      <c r="BR379" s="11"/>
      <c r="BS379" s="11"/>
      <c r="BT379" s="11"/>
      <c r="BU379" s="11"/>
    </row>
    <row r="380" spans="15:73" ht="12.75"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  <c r="BK380" s="11"/>
      <c r="BL380" s="11"/>
      <c r="BM380" s="11"/>
      <c r="BN380" s="11"/>
      <c r="BO380" s="11"/>
      <c r="BP380" s="11"/>
      <c r="BQ380" s="11"/>
      <c r="BR380" s="11"/>
      <c r="BS380" s="11"/>
      <c r="BT380" s="11"/>
      <c r="BU380" s="11"/>
    </row>
    <row r="381" spans="15:73" ht="12.75"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  <c r="BK381" s="11"/>
      <c r="BL381" s="11"/>
      <c r="BM381" s="11"/>
      <c r="BN381" s="11"/>
      <c r="BO381" s="11"/>
      <c r="BP381" s="11"/>
      <c r="BQ381" s="11"/>
      <c r="BR381" s="11"/>
      <c r="BS381" s="11"/>
      <c r="BT381" s="11"/>
      <c r="BU381" s="11"/>
    </row>
    <row r="382" spans="15:73" ht="12.75"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  <c r="BK382" s="11"/>
      <c r="BL382" s="11"/>
      <c r="BM382" s="11"/>
      <c r="BN382" s="11"/>
      <c r="BO382" s="11"/>
      <c r="BP382" s="11"/>
      <c r="BQ382" s="11"/>
      <c r="BR382" s="11"/>
      <c r="BS382" s="11"/>
      <c r="BT382" s="11"/>
      <c r="BU382" s="11"/>
    </row>
    <row r="383" spans="15:73" ht="12.75"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  <c r="BK383" s="11"/>
      <c r="BL383" s="11"/>
      <c r="BM383" s="11"/>
      <c r="BN383" s="11"/>
      <c r="BO383" s="11"/>
      <c r="BP383" s="11"/>
      <c r="BQ383" s="11"/>
      <c r="BR383" s="11"/>
      <c r="BS383" s="11"/>
      <c r="BT383" s="11"/>
      <c r="BU383" s="11"/>
    </row>
    <row r="384" spans="15:73" ht="12.75"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  <c r="BK384" s="11"/>
      <c r="BL384" s="11"/>
      <c r="BM384" s="11"/>
      <c r="BN384" s="11"/>
      <c r="BO384" s="11"/>
      <c r="BP384" s="11"/>
      <c r="BQ384" s="11"/>
      <c r="BR384" s="11"/>
      <c r="BS384" s="11"/>
      <c r="BT384" s="11"/>
      <c r="BU384" s="11"/>
    </row>
    <row r="385" spans="15:73" ht="12.75"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1"/>
      <c r="AY385" s="11"/>
      <c r="AZ385" s="11"/>
      <c r="BA385" s="11"/>
      <c r="BB385" s="11"/>
      <c r="BC385" s="11"/>
      <c r="BD385" s="11"/>
      <c r="BE385" s="11"/>
      <c r="BF385" s="11"/>
      <c r="BG385" s="11"/>
      <c r="BH385" s="11"/>
      <c r="BI385" s="11"/>
      <c r="BJ385" s="11"/>
      <c r="BK385" s="11"/>
      <c r="BL385" s="11"/>
      <c r="BM385" s="11"/>
      <c r="BN385" s="11"/>
      <c r="BO385" s="11"/>
      <c r="BP385" s="11"/>
      <c r="BQ385" s="11"/>
      <c r="BR385" s="11"/>
      <c r="BS385" s="11"/>
      <c r="BT385" s="11"/>
      <c r="BU385" s="11"/>
    </row>
    <row r="386" spans="15:73" ht="12.75"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1"/>
      <c r="AY386" s="11"/>
      <c r="AZ386" s="11"/>
      <c r="BA386" s="11"/>
      <c r="BB386" s="11"/>
      <c r="BC386" s="11"/>
      <c r="BD386" s="11"/>
      <c r="BE386" s="11"/>
      <c r="BF386" s="11"/>
      <c r="BG386" s="11"/>
      <c r="BH386" s="11"/>
      <c r="BI386" s="11"/>
      <c r="BJ386" s="11"/>
      <c r="BK386" s="11"/>
      <c r="BL386" s="11"/>
      <c r="BM386" s="11"/>
      <c r="BN386" s="11"/>
      <c r="BO386" s="11"/>
      <c r="BP386" s="11"/>
      <c r="BQ386" s="11"/>
      <c r="BR386" s="11"/>
      <c r="BS386" s="11"/>
      <c r="BT386" s="11"/>
      <c r="BU386" s="11"/>
    </row>
    <row r="387" spans="15:73" ht="12.75"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1"/>
      <c r="AY387" s="11"/>
      <c r="AZ387" s="11"/>
      <c r="BA387" s="11"/>
      <c r="BB387" s="11"/>
      <c r="BC387" s="11"/>
      <c r="BD387" s="11"/>
      <c r="BE387" s="11"/>
      <c r="BF387" s="11"/>
      <c r="BG387" s="11"/>
      <c r="BH387" s="11"/>
      <c r="BI387" s="11"/>
      <c r="BJ387" s="11"/>
      <c r="BK387" s="11"/>
      <c r="BL387" s="11"/>
      <c r="BM387" s="11"/>
      <c r="BN387" s="11"/>
      <c r="BO387" s="11"/>
      <c r="BP387" s="11"/>
      <c r="BQ387" s="11"/>
      <c r="BR387" s="11"/>
      <c r="BS387" s="11"/>
      <c r="BT387" s="11"/>
      <c r="BU387" s="11"/>
    </row>
    <row r="388" spans="15:73" ht="12.75"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1"/>
      <c r="AY388" s="11"/>
      <c r="AZ388" s="11"/>
      <c r="BA388" s="11"/>
      <c r="BB388" s="11"/>
      <c r="BC388" s="11"/>
      <c r="BD388" s="11"/>
      <c r="BE388" s="11"/>
      <c r="BF388" s="11"/>
      <c r="BG388" s="11"/>
      <c r="BH388" s="11"/>
      <c r="BI388" s="11"/>
      <c r="BJ388" s="11"/>
      <c r="BK388" s="11"/>
      <c r="BL388" s="11"/>
      <c r="BM388" s="11"/>
      <c r="BN388" s="11"/>
      <c r="BO388" s="11"/>
      <c r="BP388" s="11"/>
      <c r="BQ388" s="11"/>
      <c r="BR388" s="11"/>
      <c r="BS388" s="11"/>
      <c r="BT388" s="11"/>
      <c r="BU388" s="11"/>
    </row>
    <row r="389" spans="15:73" ht="12.75"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1"/>
      <c r="AY389" s="11"/>
      <c r="AZ389" s="11"/>
      <c r="BA389" s="11"/>
      <c r="BB389" s="11"/>
      <c r="BC389" s="11"/>
      <c r="BD389" s="11"/>
      <c r="BE389" s="11"/>
      <c r="BF389" s="11"/>
      <c r="BG389" s="11"/>
      <c r="BH389" s="11"/>
      <c r="BI389" s="11"/>
      <c r="BJ389" s="11"/>
      <c r="BK389" s="11"/>
      <c r="BL389" s="11"/>
      <c r="BM389" s="11"/>
      <c r="BN389" s="11"/>
      <c r="BO389" s="11"/>
      <c r="BP389" s="11"/>
      <c r="BQ389" s="11"/>
      <c r="BR389" s="11"/>
      <c r="BS389" s="11"/>
      <c r="BT389" s="11"/>
      <c r="BU389" s="11"/>
    </row>
    <row r="390" spans="15:73" ht="12.75"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1"/>
      <c r="AY390" s="11"/>
      <c r="AZ390" s="11"/>
      <c r="BA390" s="11"/>
      <c r="BB390" s="11"/>
      <c r="BC390" s="11"/>
      <c r="BD390" s="11"/>
      <c r="BE390" s="11"/>
      <c r="BF390" s="11"/>
      <c r="BG390" s="11"/>
      <c r="BH390" s="11"/>
      <c r="BI390" s="11"/>
      <c r="BJ390" s="11"/>
      <c r="BK390" s="11"/>
      <c r="BL390" s="11"/>
      <c r="BM390" s="11"/>
      <c r="BN390" s="11"/>
      <c r="BO390" s="11"/>
      <c r="BP390" s="11"/>
      <c r="BQ390" s="11"/>
      <c r="BR390" s="11"/>
      <c r="BS390" s="11"/>
      <c r="BT390" s="11"/>
      <c r="BU390" s="11"/>
    </row>
    <row r="391" spans="15:73" ht="12.75"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1"/>
      <c r="AY391" s="11"/>
      <c r="AZ391" s="11"/>
      <c r="BA391" s="11"/>
      <c r="BB391" s="11"/>
      <c r="BC391" s="11"/>
      <c r="BD391" s="11"/>
      <c r="BE391" s="11"/>
      <c r="BF391" s="11"/>
      <c r="BG391" s="11"/>
      <c r="BH391" s="11"/>
      <c r="BI391" s="11"/>
      <c r="BJ391" s="11"/>
      <c r="BK391" s="11"/>
      <c r="BL391" s="11"/>
      <c r="BM391" s="11"/>
      <c r="BN391" s="11"/>
      <c r="BO391" s="11"/>
      <c r="BP391" s="11"/>
      <c r="BQ391" s="11"/>
      <c r="BR391" s="11"/>
      <c r="BS391" s="11"/>
      <c r="BT391" s="11"/>
      <c r="BU391" s="11"/>
    </row>
    <row r="392" spans="15:73" ht="12.75"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1"/>
      <c r="AY392" s="11"/>
      <c r="AZ392" s="11"/>
      <c r="BA392" s="11"/>
      <c r="BB392" s="11"/>
      <c r="BC392" s="11"/>
      <c r="BD392" s="11"/>
      <c r="BE392" s="11"/>
      <c r="BF392" s="11"/>
      <c r="BG392" s="11"/>
      <c r="BH392" s="11"/>
      <c r="BI392" s="11"/>
      <c r="BJ392" s="11"/>
      <c r="BK392" s="11"/>
      <c r="BL392" s="11"/>
      <c r="BM392" s="11"/>
      <c r="BN392" s="11"/>
      <c r="BO392" s="11"/>
      <c r="BP392" s="11"/>
      <c r="BQ392" s="11"/>
      <c r="BR392" s="11"/>
      <c r="BS392" s="11"/>
      <c r="BT392" s="11"/>
      <c r="BU392" s="11"/>
    </row>
    <row r="393" spans="15:73" ht="12.75"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1"/>
      <c r="AY393" s="11"/>
      <c r="AZ393" s="11"/>
      <c r="BA393" s="11"/>
      <c r="BB393" s="11"/>
      <c r="BC393" s="11"/>
      <c r="BD393" s="11"/>
      <c r="BE393" s="11"/>
      <c r="BF393" s="11"/>
      <c r="BG393" s="11"/>
      <c r="BH393" s="11"/>
      <c r="BI393" s="11"/>
      <c r="BJ393" s="11"/>
      <c r="BK393" s="11"/>
      <c r="BL393" s="11"/>
      <c r="BM393" s="11"/>
      <c r="BN393" s="11"/>
      <c r="BO393" s="11"/>
      <c r="BP393" s="11"/>
      <c r="BQ393" s="11"/>
      <c r="BR393" s="11"/>
      <c r="BS393" s="11"/>
      <c r="BT393" s="11"/>
      <c r="BU393" s="11"/>
    </row>
    <row r="394" spans="15:73" ht="12.75"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1"/>
      <c r="AY394" s="11"/>
      <c r="AZ394" s="11"/>
      <c r="BA394" s="11"/>
      <c r="BB394" s="11"/>
      <c r="BC394" s="11"/>
      <c r="BD394" s="11"/>
      <c r="BE394" s="11"/>
      <c r="BF394" s="11"/>
      <c r="BG394" s="11"/>
      <c r="BH394" s="11"/>
      <c r="BI394" s="11"/>
      <c r="BJ394" s="11"/>
      <c r="BK394" s="11"/>
      <c r="BL394" s="11"/>
      <c r="BM394" s="11"/>
      <c r="BN394" s="11"/>
      <c r="BO394" s="11"/>
      <c r="BP394" s="11"/>
      <c r="BQ394" s="11"/>
      <c r="BR394" s="11"/>
      <c r="BS394" s="11"/>
      <c r="BT394" s="11"/>
      <c r="BU394" s="11"/>
    </row>
    <row r="395" spans="15:73" ht="12.75"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1"/>
      <c r="AY395" s="11"/>
      <c r="AZ395" s="11"/>
      <c r="BA395" s="11"/>
      <c r="BB395" s="11"/>
      <c r="BC395" s="11"/>
      <c r="BD395" s="11"/>
      <c r="BE395" s="11"/>
      <c r="BF395" s="11"/>
      <c r="BG395" s="11"/>
      <c r="BH395" s="11"/>
      <c r="BI395" s="11"/>
      <c r="BJ395" s="11"/>
      <c r="BK395" s="11"/>
      <c r="BL395" s="11"/>
      <c r="BM395" s="11"/>
      <c r="BN395" s="11"/>
      <c r="BO395" s="11"/>
      <c r="BP395" s="11"/>
      <c r="BQ395" s="11"/>
      <c r="BR395" s="11"/>
      <c r="BS395" s="11"/>
      <c r="BT395" s="11"/>
      <c r="BU395" s="11"/>
    </row>
    <row r="396" spans="15:73" ht="12.75"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1"/>
      <c r="AY396" s="11"/>
      <c r="AZ396" s="11"/>
      <c r="BA396" s="11"/>
      <c r="BB396" s="11"/>
      <c r="BC396" s="11"/>
      <c r="BD396" s="11"/>
      <c r="BE396" s="11"/>
      <c r="BF396" s="11"/>
      <c r="BG396" s="11"/>
      <c r="BH396" s="11"/>
      <c r="BI396" s="11"/>
      <c r="BJ396" s="11"/>
      <c r="BK396" s="11"/>
      <c r="BL396" s="11"/>
      <c r="BM396" s="11"/>
      <c r="BN396" s="11"/>
      <c r="BO396" s="11"/>
      <c r="BP396" s="11"/>
      <c r="BQ396" s="11"/>
      <c r="BR396" s="11"/>
      <c r="BS396" s="11"/>
      <c r="BT396" s="11"/>
      <c r="BU396" s="11"/>
    </row>
    <row r="397" spans="15:73" ht="12.75"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1"/>
      <c r="AY397" s="11"/>
      <c r="AZ397" s="11"/>
      <c r="BA397" s="11"/>
      <c r="BB397" s="11"/>
      <c r="BC397" s="11"/>
      <c r="BD397" s="11"/>
      <c r="BE397" s="11"/>
      <c r="BF397" s="11"/>
      <c r="BG397" s="11"/>
      <c r="BH397" s="11"/>
      <c r="BI397" s="11"/>
      <c r="BJ397" s="11"/>
      <c r="BK397" s="11"/>
      <c r="BL397" s="11"/>
      <c r="BM397" s="11"/>
      <c r="BN397" s="11"/>
      <c r="BO397" s="11"/>
      <c r="BP397" s="11"/>
      <c r="BQ397" s="11"/>
      <c r="BR397" s="11"/>
      <c r="BS397" s="11"/>
      <c r="BT397" s="11"/>
      <c r="BU397" s="11"/>
    </row>
    <row r="398" spans="15:73" ht="12.75"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1"/>
      <c r="AY398" s="11"/>
      <c r="AZ398" s="11"/>
      <c r="BA398" s="11"/>
      <c r="BB398" s="11"/>
      <c r="BC398" s="11"/>
      <c r="BD398" s="11"/>
      <c r="BE398" s="11"/>
      <c r="BF398" s="11"/>
      <c r="BG398" s="11"/>
      <c r="BH398" s="11"/>
      <c r="BI398" s="11"/>
      <c r="BJ398" s="11"/>
      <c r="BK398" s="11"/>
      <c r="BL398" s="11"/>
      <c r="BM398" s="11"/>
      <c r="BN398" s="11"/>
      <c r="BO398" s="11"/>
      <c r="BP398" s="11"/>
      <c r="BQ398" s="11"/>
      <c r="BR398" s="11"/>
      <c r="BS398" s="11"/>
      <c r="BT398" s="11"/>
      <c r="BU398" s="11"/>
    </row>
    <row r="399" spans="15:73" ht="12.75"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1"/>
      <c r="AY399" s="11"/>
      <c r="AZ399" s="11"/>
      <c r="BA399" s="11"/>
      <c r="BB399" s="11"/>
      <c r="BC399" s="11"/>
      <c r="BD399" s="11"/>
      <c r="BE399" s="11"/>
      <c r="BF399" s="11"/>
      <c r="BG399" s="11"/>
      <c r="BH399" s="11"/>
      <c r="BI399" s="11"/>
      <c r="BJ399" s="11"/>
      <c r="BK399" s="11"/>
      <c r="BL399" s="11"/>
      <c r="BM399" s="11"/>
      <c r="BN399" s="11"/>
      <c r="BO399" s="11"/>
      <c r="BP399" s="11"/>
      <c r="BQ399" s="11"/>
      <c r="BR399" s="11"/>
      <c r="BS399" s="11"/>
      <c r="BT399" s="11"/>
      <c r="BU399" s="11"/>
    </row>
    <row r="400" spans="15:73" ht="12.75"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1"/>
      <c r="AY400" s="11"/>
      <c r="AZ400" s="11"/>
      <c r="BA400" s="11"/>
      <c r="BB400" s="11"/>
      <c r="BC400" s="11"/>
      <c r="BD400" s="11"/>
      <c r="BE400" s="11"/>
      <c r="BF400" s="11"/>
      <c r="BG400" s="11"/>
      <c r="BH400" s="11"/>
      <c r="BI400" s="11"/>
      <c r="BJ400" s="11"/>
      <c r="BK400" s="11"/>
      <c r="BL400" s="11"/>
      <c r="BM400" s="11"/>
      <c r="BN400" s="11"/>
      <c r="BO400" s="11"/>
      <c r="BP400" s="11"/>
      <c r="BQ400" s="11"/>
      <c r="BR400" s="11"/>
      <c r="BS400" s="11"/>
      <c r="BT400" s="11"/>
      <c r="BU400" s="11"/>
    </row>
    <row r="401" spans="15:73" ht="12.75"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1"/>
      <c r="AY401" s="11"/>
      <c r="AZ401" s="11"/>
      <c r="BA401" s="11"/>
      <c r="BB401" s="11"/>
      <c r="BC401" s="11"/>
      <c r="BD401" s="11"/>
      <c r="BE401" s="11"/>
      <c r="BF401" s="11"/>
      <c r="BG401" s="11"/>
      <c r="BH401" s="11"/>
      <c r="BI401" s="11"/>
      <c r="BJ401" s="11"/>
      <c r="BK401" s="11"/>
      <c r="BL401" s="11"/>
      <c r="BM401" s="11"/>
      <c r="BN401" s="11"/>
      <c r="BO401" s="11"/>
      <c r="BP401" s="11"/>
      <c r="BQ401" s="11"/>
      <c r="BR401" s="11"/>
      <c r="BS401" s="11"/>
      <c r="BT401" s="11"/>
      <c r="BU401" s="11"/>
    </row>
    <row r="402" spans="15:73" ht="12.75"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1"/>
      <c r="AY402" s="11"/>
      <c r="AZ402" s="11"/>
      <c r="BA402" s="11"/>
      <c r="BB402" s="11"/>
      <c r="BC402" s="11"/>
      <c r="BD402" s="11"/>
      <c r="BE402" s="11"/>
      <c r="BF402" s="11"/>
      <c r="BG402" s="11"/>
      <c r="BH402" s="11"/>
      <c r="BI402" s="11"/>
      <c r="BJ402" s="11"/>
      <c r="BK402" s="11"/>
      <c r="BL402" s="11"/>
      <c r="BM402" s="11"/>
      <c r="BN402" s="11"/>
      <c r="BO402" s="11"/>
      <c r="BP402" s="11"/>
      <c r="BQ402" s="11"/>
      <c r="BR402" s="11"/>
      <c r="BS402" s="11"/>
      <c r="BT402" s="11"/>
      <c r="BU402" s="11"/>
    </row>
    <row r="403" spans="15:73" ht="12.75"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1"/>
      <c r="AY403" s="11"/>
      <c r="AZ403" s="11"/>
      <c r="BA403" s="11"/>
      <c r="BB403" s="11"/>
      <c r="BC403" s="11"/>
      <c r="BD403" s="11"/>
      <c r="BE403" s="11"/>
      <c r="BF403" s="11"/>
      <c r="BG403" s="11"/>
      <c r="BH403" s="11"/>
      <c r="BI403" s="11"/>
      <c r="BJ403" s="11"/>
      <c r="BK403" s="11"/>
      <c r="BL403" s="11"/>
      <c r="BM403" s="11"/>
      <c r="BN403" s="11"/>
      <c r="BO403" s="11"/>
      <c r="BP403" s="11"/>
      <c r="BQ403" s="11"/>
      <c r="BR403" s="11"/>
      <c r="BS403" s="11"/>
      <c r="BT403" s="11"/>
      <c r="BU403" s="11"/>
    </row>
    <row r="404" spans="15:73" ht="12.75"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1"/>
      <c r="AY404" s="11"/>
      <c r="AZ404" s="11"/>
      <c r="BA404" s="11"/>
      <c r="BB404" s="11"/>
      <c r="BC404" s="11"/>
      <c r="BD404" s="11"/>
      <c r="BE404" s="11"/>
      <c r="BF404" s="11"/>
      <c r="BG404" s="11"/>
      <c r="BH404" s="11"/>
      <c r="BI404" s="11"/>
      <c r="BJ404" s="11"/>
      <c r="BK404" s="11"/>
      <c r="BL404" s="11"/>
      <c r="BM404" s="11"/>
      <c r="BN404" s="11"/>
      <c r="BO404" s="11"/>
      <c r="BP404" s="11"/>
      <c r="BQ404" s="11"/>
      <c r="BR404" s="11"/>
      <c r="BS404" s="11"/>
      <c r="BT404" s="11"/>
      <c r="BU404" s="11"/>
    </row>
    <row r="405" spans="15:73" ht="12.75"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1"/>
      <c r="AY405" s="11"/>
      <c r="AZ405" s="11"/>
      <c r="BA405" s="11"/>
      <c r="BB405" s="11"/>
      <c r="BC405" s="11"/>
      <c r="BD405" s="11"/>
      <c r="BE405" s="11"/>
      <c r="BF405" s="11"/>
      <c r="BG405" s="11"/>
      <c r="BH405" s="11"/>
      <c r="BI405" s="11"/>
      <c r="BJ405" s="11"/>
      <c r="BK405" s="11"/>
      <c r="BL405" s="11"/>
      <c r="BM405" s="11"/>
      <c r="BN405" s="11"/>
      <c r="BO405" s="11"/>
      <c r="BP405" s="11"/>
      <c r="BQ405" s="11"/>
      <c r="BR405" s="11"/>
      <c r="BS405" s="11"/>
      <c r="BT405" s="11"/>
      <c r="BU405" s="11"/>
    </row>
    <row r="406" spans="15:73" ht="12.75"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1"/>
      <c r="AY406" s="11"/>
      <c r="AZ406" s="11"/>
      <c r="BA406" s="11"/>
      <c r="BB406" s="11"/>
      <c r="BC406" s="11"/>
      <c r="BD406" s="11"/>
      <c r="BE406" s="11"/>
      <c r="BF406" s="11"/>
      <c r="BG406" s="11"/>
      <c r="BH406" s="11"/>
      <c r="BI406" s="11"/>
      <c r="BJ406" s="11"/>
      <c r="BK406" s="11"/>
      <c r="BL406" s="11"/>
      <c r="BM406" s="11"/>
      <c r="BN406" s="11"/>
      <c r="BO406" s="11"/>
      <c r="BP406" s="11"/>
      <c r="BQ406" s="11"/>
      <c r="BR406" s="11"/>
      <c r="BS406" s="11"/>
      <c r="BT406" s="11"/>
      <c r="BU406" s="11"/>
    </row>
    <row r="407" spans="15:73" ht="12.75"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1"/>
      <c r="AY407" s="11"/>
      <c r="AZ407" s="11"/>
      <c r="BA407" s="11"/>
      <c r="BB407" s="11"/>
      <c r="BC407" s="11"/>
      <c r="BD407" s="11"/>
      <c r="BE407" s="11"/>
      <c r="BF407" s="11"/>
      <c r="BG407" s="11"/>
      <c r="BH407" s="11"/>
      <c r="BI407" s="11"/>
      <c r="BJ407" s="11"/>
      <c r="BK407" s="11"/>
      <c r="BL407" s="11"/>
      <c r="BM407" s="11"/>
      <c r="BN407" s="11"/>
      <c r="BO407" s="11"/>
      <c r="BP407" s="11"/>
      <c r="BQ407" s="11"/>
      <c r="BR407" s="11"/>
      <c r="BS407" s="11"/>
      <c r="BT407" s="11"/>
      <c r="BU407" s="11"/>
    </row>
    <row r="408" spans="15:73" ht="12.75"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1"/>
      <c r="AY408" s="11"/>
      <c r="AZ408" s="11"/>
      <c r="BA408" s="11"/>
      <c r="BB408" s="11"/>
      <c r="BC408" s="11"/>
      <c r="BD408" s="11"/>
      <c r="BE408" s="11"/>
      <c r="BF408" s="11"/>
      <c r="BG408" s="11"/>
      <c r="BH408" s="11"/>
      <c r="BI408" s="11"/>
      <c r="BJ408" s="11"/>
      <c r="BK408" s="11"/>
      <c r="BL408" s="11"/>
      <c r="BM408" s="11"/>
      <c r="BN408" s="11"/>
      <c r="BO408" s="11"/>
      <c r="BP408" s="11"/>
      <c r="BQ408" s="11"/>
      <c r="BR408" s="11"/>
      <c r="BS408" s="11"/>
      <c r="BT408" s="11"/>
      <c r="BU408" s="11"/>
    </row>
    <row r="409" spans="15:73" ht="12.75"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1"/>
      <c r="AY409" s="11"/>
      <c r="AZ409" s="11"/>
      <c r="BA409" s="11"/>
      <c r="BB409" s="11"/>
      <c r="BC409" s="11"/>
      <c r="BD409" s="11"/>
      <c r="BE409" s="11"/>
      <c r="BF409" s="11"/>
      <c r="BG409" s="11"/>
      <c r="BH409" s="11"/>
      <c r="BI409" s="11"/>
      <c r="BJ409" s="11"/>
      <c r="BK409" s="11"/>
      <c r="BL409" s="11"/>
      <c r="BM409" s="11"/>
      <c r="BN409" s="11"/>
      <c r="BO409" s="11"/>
      <c r="BP409" s="11"/>
      <c r="BQ409" s="11"/>
      <c r="BR409" s="11"/>
      <c r="BS409" s="11"/>
      <c r="BT409" s="11"/>
      <c r="BU409" s="11"/>
    </row>
    <row r="410" spans="15:73" ht="12.75"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1"/>
      <c r="AY410" s="11"/>
      <c r="AZ410" s="11"/>
      <c r="BA410" s="11"/>
      <c r="BB410" s="11"/>
      <c r="BC410" s="11"/>
      <c r="BD410" s="11"/>
      <c r="BE410" s="11"/>
      <c r="BF410" s="11"/>
      <c r="BG410" s="11"/>
      <c r="BH410" s="11"/>
      <c r="BI410" s="11"/>
      <c r="BJ410" s="11"/>
      <c r="BK410" s="11"/>
      <c r="BL410" s="11"/>
      <c r="BM410" s="11"/>
      <c r="BN410" s="11"/>
      <c r="BO410" s="11"/>
      <c r="BP410" s="11"/>
      <c r="BQ410" s="11"/>
      <c r="BR410" s="11"/>
      <c r="BS410" s="11"/>
      <c r="BT410" s="11"/>
      <c r="BU410" s="11"/>
    </row>
    <row r="411" spans="15:73" ht="12.75"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1"/>
      <c r="AY411" s="11"/>
      <c r="AZ411" s="11"/>
      <c r="BA411" s="11"/>
      <c r="BB411" s="11"/>
      <c r="BC411" s="11"/>
      <c r="BD411" s="11"/>
      <c r="BE411" s="11"/>
      <c r="BF411" s="11"/>
      <c r="BG411" s="11"/>
      <c r="BH411" s="11"/>
      <c r="BI411" s="11"/>
      <c r="BJ411" s="11"/>
      <c r="BK411" s="11"/>
      <c r="BL411" s="11"/>
      <c r="BM411" s="11"/>
      <c r="BN411" s="11"/>
      <c r="BO411" s="11"/>
      <c r="BP411" s="11"/>
      <c r="BQ411" s="11"/>
      <c r="BR411" s="11"/>
      <c r="BS411" s="11"/>
      <c r="BT411" s="11"/>
      <c r="BU411" s="11"/>
    </row>
    <row r="412" spans="15:73" ht="12.75"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1"/>
      <c r="AY412" s="11"/>
      <c r="AZ412" s="11"/>
      <c r="BA412" s="11"/>
      <c r="BB412" s="11"/>
      <c r="BC412" s="11"/>
      <c r="BD412" s="11"/>
      <c r="BE412" s="11"/>
      <c r="BF412" s="11"/>
      <c r="BG412" s="11"/>
      <c r="BH412" s="11"/>
      <c r="BI412" s="11"/>
      <c r="BJ412" s="11"/>
      <c r="BK412" s="11"/>
      <c r="BL412" s="11"/>
      <c r="BM412" s="11"/>
      <c r="BN412" s="11"/>
      <c r="BO412" s="11"/>
      <c r="BP412" s="11"/>
      <c r="BQ412" s="11"/>
      <c r="BR412" s="11"/>
      <c r="BS412" s="11"/>
      <c r="BT412" s="11"/>
      <c r="BU412" s="11"/>
    </row>
    <row r="413" spans="15:73" ht="12.75"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1"/>
      <c r="AY413" s="11"/>
      <c r="AZ413" s="11"/>
      <c r="BA413" s="11"/>
      <c r="BB413" s="11"/>
      <c r="BC413" s="11"/>
      <c r="BD413" s="11"/>
      <c r="BE413" s="11"/>
      <c r="BF413" s="11"/>
      <c r="BG413" s="11"/>
      <c r="BH413" s="11"/>
      <c r="BI413" s="11"/>
      <c r="BJ413" s="11"/>
      <c r="BK413" s="11"/>
      <c r="BL413" s="11"/>
      <c r="BM413" s="11"/>
      <c r="BN413" s="11"/>
      <c r="BO413" s="11"/>
      <c r="BP413" s="11"/>
      <c r="BQ413" s="11"/>
      <c r="BR413" s="11"/>
      <c r="BS413" s="11"/>
      <c r="BT413" s="11"/>
      <c r="BU413" s="11"/>
    </row>
    <row r="414" spans="15:73" ht="12.75"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1"/>
      <c r="AY414" s="11"/>
      <c r="AZ414" s="11"/>
      <c r="BA414" s="11"/>
      <c r="BB414" s="11"/>
      <c r="BC414" s="11"/>
      <c r="BD414" s="11"/>
      <c r="BE414" s="11"/>
      <c r="BF414" s="11"/>
      <c r="BG414" s="11"/>
      <c r="BH414" s="11"/>
      <c r="BI414" s="11"/>
      <c r="BJ414" s="11"/>
      <c r="BK414" s="11"/>
      <c r="BL414" s="11"/>
      <c r="BM414" s="11"/>
      <c r="BN414" s="11"/>
      <c r="BO414" s="11"/>
      <c r="BP414" s="11"/>
      <c r="BQ414" s="11"/>
      <c r="BR414" s="11"/>
      <c r="BS414" s="11"/>
      <c r="BT414" s="11"/>
      <c r="BU414" s="11"/>
    </row>
    <row r="415" spans="15:73" ht="12.75"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1"/>
      <c r="AY415" s="11"/>
      <c r="AZ415" s="11"/>
      <c r="BA415" s="11"/>
      <c r="BB415" s="11"/>
      <c r="BC415" s="11"/>
      <c r="BD415" s="11"/>
      <c r="BE415" s="11"/>
      <c r="BF415" s="11"/>
      <c r="BG415" s="11"/>
      <c r="BH415" s="11"/>
      <c r="BI415" s="11"/>
      <c r="BJ415" s="11"/>
      <c r="BK415" s="11"/>
      <c r="BL415" s="11"/>
      <c r="BM415" s="11"/>
      <c r="BN415" s="11"/>
      <c r="BO415" s="11"/>
      <c r="BP415" s="11"/>
      <c r="BQ415" s="11"/>
      <c r="BR415" s="11"/>
      <c r="BS415" s="11"/>
      <c r="BT415" s="11"/>
      <c r="BU415" s="11"/>
    </row>
    <row r="416" spans="15:73" ht="12.75"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1"/>
      <c r="AY416" s="11"/>
      <c r="AZ416" s="11"/>
      <c r="BA416" s="11"/>
      <c r="BB416" s="11"/>
      <c r="BC416" s="11"/>
      <c r="BD416" s="11"/>
      <c r="BE416" s="11"/>
      <c r="BF416" s="11"/>
      <c r="BG416" s="11"/>
      <c r="BH416" s="11"/>
      <c r="BI416" s="11"/>
      <c r="BJ416" s="11"/>
      <c r="BK416" s="11"/>
      <c r="BL416" s="11"/>
      <c r="BM416" s="11"/>
      <c r="BN416" s="11"/>
      <c r="BO416" s="11"/>
      <c r="BP416" s="11"/>
      <c r="BQ416" s="11"/>
      <c r="BR416" s="11"/>
      <c r="BS416" s="11"/>
      <c r="BT416" s="11"/>
      <c r="BU416" s="11"/>
    </row>
    <row r="417" spans="15:73" ht="12.75"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1"/>
      <c r="AY417" s="11"/>
      <c r="AZ417" s="11"/>
      <c r="BA417" s="11"/>
      <c r="BB417" s="11"/>
      <c r="BC417" s="11"/>
      <c r="BD417" s="11"/>
      <c r="BE417" s="11"/>
      <c r="BF417" s="11"/>
      <c r="BG417" s="11"/>
      <c r="BH417" s="11"/>
      <c r="BI417" s="11"/>
      <c r="BJ417" s="11"/>
      <c r="BK417" s="11"/>
      <c r="BL417" s="11"/>
      <c r="BM417" s="11"/>
      <c r="BN417" s="11"/>
      <c r="BO417" s="11"/>
      <c r="BP417" s="11"/>
      <c r="BQ417" s="11"/>
      <c r="BR417" s="11"/>
      <c r="BS417" s="11"/>
      <c r="BT417" s="11"/>
      <c r="BU417" s="11"/>
    </row>
    <row r="418" spans="15:73" ht="12.75"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1"/>
      <c r="AY418" s="11"/>
      <c r="AZ418" s="11"/>
      <c r="BA418" s="11"/>
      <c r="BB418" s="11"/>
      <c r="BC418" s="11"/>
      <c r="BD418" s="11"/>
      <c r="BE418" s="11"/>
      <c r="BF418" s="11"/>
      <c r="BG418" s="11"/>
      <c r="BH418" s="11"/>
      <c r="BI418" s="11"/>
      <c r="BJ418" s="11"/>
      <c r="BK418" s="11"/>
      <c r="BL418" s="11"/>
      <c r="BM418" s="11"/>
      <c r="BN418" s="11"/>
      <c r="BO418" s="11"/>
      <c r="BP418" s="11"/>
      <c r="BQ418" s="11"/>
      <c r="BR418" s="11"/>
      <c r="BS418" s="11"/>
      <c r="BT418" s="11"/>
      <c r="BU418" s="11"/>
    </row>
    <row r="419" spans="15:73" ht="12.75"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1"/>
      <c r="AY419" s="11"/>
      <c r="AZ419" s="11"/>
      <c r="BA419" s="11"/>
      <c r="BB419" s="11"/>
      <c r="BC419" s="11"/>
      <c r="BD419" s="11"/>
      <c r="BE419" s="11"/>
      <c r="BF419" s="11"/>
      <c r="BG419" s="11"/>
      <c r="BH419" s="11"/>
      <c r="BI419" s="11"/>
      <c r="BJ419" s="11"/>
      <c r="BK419" s="11"/>
      <c r="BL419" s="11"/>
      <c r="BM419" s="11"/>
      <c r="BN419" s="11"/>
      <c r="BO419" s="11"/>
      <c r="BP419" s="11"/>
      <c r="BQ419" s="11"/>
      <c r="BR419" s="11"/>
      <c r="BS419" s="11"/>
      <c r="BT419" s="11"/>
      <c r="BU419" s="11"/>
    </row>
    <row r="420" spans="15:73" ht="12.75"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  <c r="BK420" s="11"/>
      <c r="BL420" s="11"/>
      <c r="BM420" s="11"/>
      <c r="BN420" s="11"/>
      <c r="BO420" s="11"/>
      <c r="BP420" s="11"/>
      <c r="BQ420" s="11"/>
      <c r="BR420" s="11"/>
      <c r="BS420" s="11"/>
      <c r="BT420" s="11"/>
      <c r="BU420" s="11"/>
    </row>
    <row r="421" spans="15:73" ht="12.75"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1"/>
      <c r="AY421" s="11"/>
      <c r="AZ421" s="11"/>
      <c r="BA421" s="11"/>
      <c r="BB421" s="11"/>
      <c r="BC421" s="11"/>
      <c r="BD421" s="11"/>
      <c r="BE421" s="11"/>
      <c r="BF421" s="11"/>
      <c r="BG421" s="11"/>
      <c r="BH421" s="11"/>
      <c r="BI421" s="11"/>
      <c r="BJ421" s="11"/>
      <c r="BK421" s="11"/>
      <c r="BL421" s="11"/>
      <c r="BM421" s="11"/>
      <c r="BN421" s="11"/>
      <c r="BO421" s="11"/>
      <c r="BP421" s="11"/>
      <c r="BQ421" s="11"/>
      <c r="BR421" s="11"/>
      <c r="BS421" s="11"/>
      <c r="BT421" s="11"/>
      <c r="BU421" s="11"/>
    </row>
    <row r="422" spans="15:73" ht="12.75"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1"/>
      <c r="AY422" s="11"/>
      <c r="AZ422" s="11"/>
      <c r="BA422" s="11"/>
      <c r="BB422" s="11"/>
      <c r="BC422" s="11"/>
      <c r="BD422" s="11"/>
      <c r="BE422" s="11"/>
      <c r="BF422" s="11"/>
      <c r="BG422" s="11"/>
      <c r="BH422" s="11"/>
      <c r="BI422" s="11"/>
      <c r="BJ422" s="11"/>
      <c r="BK422" s="11"/>
      <c r="BL422" s="11"/>
      <c r="BM422" s="11"/>
      <c r="BN422" s="11"/>
      <c r="BO422" s="11"/>
      <c r="BP422" s="11"/>
      <c r="BQ422" s="11"/>
      <c r="BR422" s="11"/>
      <c r="BS422" s="11"/>
      <c r="BT422" s="11"/>
      <c r="BU422" s="11"/>
    </row>
    <row r="423" spans="15:73" ht="12.75"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1"/>
      <c r="AY423" s="11"/>
      <c r="AZ423" s="11"/>
      <c r="BA423" s="11"/>
      <c r="BB423" s="11"/>
      <c r="BC423" s="11"/>
      <c r="BD423" s="11"/>
      <c r="BE423" s="11"/>
      <c r="BF423" s="11"/>
      <c r="BG423" s="11"/>
      <c r="BH423" s="11"/>
      <c r="BI423" s="11"/>
      <c r="BJ423" s="11"/>
      <c r="BK423" s="11"/>
      <c r="BL423" s="11"/>
      <c r="BM423" s="11"/>
      <c r="BN423" s="11"/>
      <c r="BO423" s="11"/>
      <c r="BP423" s="11"/>
      <c r="BQ423" s="11"/>
      <c r="BR423" s="11"/>
      <c r="BS423" s="11"/>
      <c r="BT423" s="11"/>
      <c r="BU423" s="11"/>
    </row>
    <row r="424" spans="15:73" ht="12.75"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1"/>
      <c r="AY424" s="11"/>
      <c r="AZ424" s="11"/>
      <c r="BA424" s="11"/>
      <c r="BB424" s="11"/>
      <c r="BC424" s="11"/>
      <c r="BD424" s="11"/>
      <c r="BE424" s="11"/>
      <c r="BF424" s="11"/>
      <c r="BG424" s="11"/>
      <c r="BH424" s="11"/>
      <c r="BI424" s="11"/>
      <c r="BJ424" s="11"/>
      <c r="BK424" s="11"/>
      <c r="BL424" s="11"/>
      <c r="BM424" s="11"/>
      <c r="BN424" s="11"/>
      <c r="BO424" s="11"/>
      <c r="BP424" s="11"/>
      <c r="BQ424" s="11"/>
      <c r="BR424" s="11"/>
      <c r="BS424" s="11"/>
      <c r="BT424" s="11"/>
      <c r="BU424" s="11"/>
    </row>
    <row r="425" spans="15:73" ht="12.75"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1"/>
      <c r="AY425" s="11"/>
      <c r="AZ425" s="11"/>
      <c r="BA425" s="11"/>
      <c r="BB425" s="11"/>
      <c r="BC425" s="11"/>
      <c r="BD425" s="11"/>
      <c r="BE425" s="11"/>
      <c r="BF425" s="11"/>
      <c r="BG425" s="11"/>
      <c r="BH425" s="11"/>
      <c r="BI425" s="11"/>
      <c r="BJ425" s="11"/>
      <c r="BK425" s="11"/>
      <c r="BL425" s="11"/>
      <c r="BM425" s="11"/>
      <c r="BN425" s="11"/>
      <c r="BO425" s="11"/>
      <c r="BP425" s="11"/>
      <c r="BQ425" s="11"/>
      <c r="BR425" s="11"/>
      <c r="BS425" s="11"/>
      <c r="BT425" s="11"/>
      <c r="BU425" s="11"/>
    </row>
    <row r="426" spans="15:73" ht="12.75"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1"/>
      <c r="AY426" s="11"/>
      <c r="AZ426" s="11"/>
      <c r="BA426" s="11"/>
      <c r="BB426" s="11"/>
      <c r="BC426" s="11"/>
      <c r="BD426" s="11"/>
      <c r="BE426" s="11"/>
      <c r="BF426" s="11"/>
      <c r="BG426" s="11"/>
      <c r="BH426" s="11"/>
      <c r="BI426" s="11"/>
      <c r="BJ426" s="11"/>
      <c r="BK426" s="11"/>
      <c r="BL426" s="11"/>
      <c r="BM426" s="11"/>
      <c r="BN426" s="11"/>
      <c r="BO426" s="11"/>
      <c r="BP426" s="11"/>
      <c r="BQ426" s="11"/>
      <c r="BR426" s="11"/>
      <c r="BS426" s="11"/>
      <c r="BT426" s="11"/>
      <c r="BU426" s="11"/>
    </row>
    <row r="427" spans="15:73" ht="12.75"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1"/>
      <c r="AY427" s="11"/>
      <c r="AZ427" s="11"/>
      <c r="BA427" s="11"/>
      <c r="BB427" s="11"/>
      <c r="BC427" s="11"/>
      <c r="BD427" s="11"/>
      <c r="BE427" s="11"/>
      <c r="BF427" s="11"/>
      <c r="BG427" s="11"/>
      <c r="BH427" s="11"/>
      <c r="BI427" s="11"/>
      <c r="BJ427" s="11"/>
      <c r="BK427" s="11"/>
      <c r="BL427" s="11"/>
      <c r="BM427" s="11"/>
      <c r="BN427" s="11"/>
      <c r="BO427" s="11"/>
      <c r="BP427" s="11"/>
      <c r="BQ427" s="11"/>
      <c r="BR427" s="11"/>
      <c r="BS427" s="11"/>
      <c r="BT427" s="11"/>
      <c r="BU427" s="11"/>
    </row>
    <row r="428" spans="15:73" ht="12.75"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1"/>
      <c r="AY428" s="11"/>
      <c r="AZ428" s="11"/>
      <c r="BA428" s="11"/>
      <c r="BB428" s="11"/>
      <c r="BC428" s="11"/>
      <c r="BD428" s="11"/>
      <c r="BE428" s="11"/>
      <c r="BF428" s="11"/>
      <c r="BG428" s="11"/>
      <c r="BH428" s="11"/>
      <c r="BI428" s="11"/>
      <c r="BJ428" s="11"/>
      <c r="BK428" s="11"/>
      <c r="BL428" s="11"/>
      <c r="BM428" s="11"/>
      <c r="BN428" s="11"/>
      <c r="BO428" s="11"/>
      <c r="BP428" s="11"/>
      <c r="BQ428" s="11"/>
      <c r="BR428" s="11"/>
      <c r="BS428" s="11"/>
      <c r="BT428" s="11"/>
      <c r="BU428" s="11"/>
    </row>
    <row r="429" spans="15:73" ht="12.75"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1"/>
      <c r="AY429" s="11"/>
      <c r="AZ429" s="11"/>
      <c r="BA429" s="11"/>
      <c r="BB429" s="11"/>
      <c r="BC429" s="11"/>
      <c r="BD429" s="11"/>
      <c r="BE429" s="11"/>
      <c r="BF429" s="11"/>
      <c r="BG429" s="11"/>
      <c r="BH429" s="11"/>
      <c r="BI429" s="11"/>
      <c r="BJ429" s="11"/>
      <c r="BK429" s="11"/>
      <c r="BL429" s="11"/>
      <c r="BM429" s="11"/>
      <c r="BN429" s="11"/>
      <c r="BO429" s="11"/>
      <c r="BP429" s="11"/>
      <c r="BQ429" s="11"/>
      <c r="BR429" s="11"/>
      <c r="BS429" s="11"/>
      <c r="BT429" s="11"/>
      <c r="BU429" s="11"/>
    </row>
    <row r="430" spans="15:73" ht="12.75"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1"/>
      <c r="AY430" s="11"/>
      <c r="AZ430" s="11"/>
      <c r="BA430" s="11"/>
      <c r="BB430" s="11"/>
      <c r="BC430" s="11"/>
      <c r="BD430" s="11"/>
      <c r="BE430" s="11"/>
      <c r="BF430" s="11"/>
      <c r="BG430" s="11"/>
      <c r="BH430" s="11"/>
      <c r="BI430" s="11"/>
      <c r="BJ430" s="11"/>
      <c r="BK430" s="11"/>
      <c r="BL430" s="11"/>
      <c r="BM430" s="11"/>
      <c r="BN430" s="11"/>
      <c r="BO430" s="11"/>
      <c r="BP430" s="11"/>
      <c r="BQ430" s="11"/>
      <c r="BR430" s="11"/>
      <c r="BS430" s="11"/>
      <c r="BT430" s="11"/>
      <c r="BU430" s="11"/>
    </row>
    <row r="431" spans="15:73" ht="12.75"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1"/>
      <c r="AY431" s="11"/>
      <c r="AZ431" s="11"/>
      <c r="BA431" s="11"/>
      <c r="BB431" s="11"/>
      <c r="BC431" s="11"/>
      <c r="BD431" s="11"/>
      <c r="BE431" s="11"/>
      <c r="BF431" s="11"/>
      <c r="BG431" s="11"/>
      <c r="BH431" s="11"/>
      <c r="BI431" s="11"/>
      <c r="BJ431" s="11"/>
      <c r="BK431" s="11"/>
      <c r="BL431" s="11"/>
      <c r="BM431" s="11"/>
      <c r="BN431" s="11"/>
      <c r="BO431" s="11"/>
      <c r="BP431" s="11"/>
      <c r="BQ431" s="11"/>
      <c r="BR431" s="11"/>
      <c r="BS431" s="11"/>
      <c r="BT431" s="11"/>
      <c r="BU431" s="11"/>
    </row>
    <row r="432" spans="15:73" ht="12.75"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1"/>
      <c r="AY432" s="11"/>
      <c r="AZ432" s="11"/>
      <c r="BA432" s="11"/>
      <c r="BB432" s="11"/>
      <c r="BC432" s="11"/>
      <c r="BD432" s="11"/>
      <c r="BE432" s="11"/>
      <c r="BF432" s="11"/>
      <c r="BG432" s="11"/>
      <c r="BH432" s="11"/>
      <c r="BI432" s="11"/>
      <c r="BJ432" s="11"/>
      <c r="BK432" s="11"/>
      <c r="BL432" s="11"/>
      <c r="BM432" s="11"/>
      <c r="BN432" s="11"/>
      <c r="BO432" s="11"/>
      <c r="BP432" s="11"/>
      <c r="BQ432" s="11"/>
      <c r="BR432" s="11"/>
      <c r="BS432" s="11"/>
      <c r="BT432" s="11"/>
      <c r="BU432" s="11"/>
    </row>
    <row r="433" spans="15:73" ht="12.75"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1"/>
      <c r="AY433" s="11"/>
      <c r="AZ433" s="11"/>
      <c r="BA433" s="11"/>
      <c r="BB433" s="11"/>
      <c r="BC433" s="11"/>
      <c r="BD433" s="11"/>
      <c r="BE433" s="11"/>
      <c r="BF433" s="11"/>
      <c r="BG433" s="11"/>
      <c r="BH433" s="11"/>
      <c r="BI433" s="11"/>
      <c r="BJ433" s="11"/>
      <c r="BK433" s="11"/>
      <c r="BL433" s="11"/>
      <c r="BM433" s="11"/>
      <c r="BN433" s="11"/>
      <c r="BO433" s="11"/>
      <c r="BP433" s="11"/>
      <c r="BQ433" s="11"/>
      <c r="BR433" s="11"/>
      <c r="BS433" s="11"/>
      <c r="BT433" s="11"/>
      <c r="BU433" s="11"/>
    </row>
    <row r="434" spans="15:73" ht="12.75"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1"/>
      <c r="AY434" s="11"/>
      <c r="AZ434" s="11"/>
      <c r="BA434" s="11"/>
      <c r="BB434" s="11"/>
      <c r="BC434" s="11"/>
      <c r="BD434" s="11"/>
      <c r="BE434" s="11"/>
      <c r="BF434" s="11"/>
      <c r="BG434" s="11"/>
      <c r="BH434" s="11"/>
      <c r="BI434" s="11"/>
      <c r="BJ434" s="11"/>
      <c r="BK434" s="11"/>
      <c r="BL434" s="11"/>
      <c r="BM434" s="11"/>
      <c r="BN434" s="11"/>
      <c r="BO434" s="11"/>
      <c r="BP434" s="11"/>
      <c r="BQ434" s="11"/>
      <c r="BR434" s="11"/>
      <c r="BS434" s="11"/>
      <c r="BT434" s="11"/>
      <c r="BU434" s="11"/>
    </row>
    <row r="435" spans="15:73" ht="12.75"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1"/>
      <c r="AY435" s="11"/>
      <c r="AZ435" s="11"/>
      <c r="BA435" s="11"/>
      <c r="BB435" s="11"/>
      <c r="BC435" s="11"/>
      <c r="BD435" s="11"/>
      <c r="BE435" s="11"/>
      <c r="BF435" s="11"/>
      <c r="BG435" s="11"/>
      <c r="BH435" s="11"/>
      <c r="BI435" s="11"/>
      <c r="BJ435" s="11"/>
      <c r="BK435" s="11"/>
      <c r="BL435" s="11"/>
      <c r="BM435" s="11"/>
      <c r="BN435" s="11"/>
      <c r="BO435" s="11"/>
      <c r="BP435" s="11"/>
      <c r="BQ435" s="11"/>
      <c r="BR435" s="11"/>
      <c r="BS435" s="11"/>
      <c r="BT435" s="11"/>
      <c r="BU435" s="11"/>
    </row>
    <row r="436" spans="15:73" ht="12.75"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1"/>
      <c r="AY436" s="11"/>
      <c r="AZ436" s="11"/>
      <c r="BA436" s="11"/>
      <c r="BB436" s="11"/>
      <c r="BC436" s="11"/>
      <c r="BD436" s="11"/>
      <c r="BE436" s="11"/>
      <c r="BF436" s="11"/>
      <c r="BG436" s="11"/>
      <c r="BH436" s="11"/>
      <c r="BI436" s="11"/>
      <c r="BJ436" s="11"/>
      <c r="BK436" s="11"/>
      <c r="BL436" s="11"/>
      <c r="BM436" s="11"/>
      <c r="BN436" s="11"/>
      <c r="BO436" s="11"/>
      <c r="BP436" s="11"/>
      <c r="BQ436" s="11"/>
      <c r="BR436" s="11"/>
      <c r="BS436" s="11"/>
      <c r="BT436" s="11"/>
      <c r="BU436" s="11"/>
    </row>
    <row r="437" spans="15:73" ht="12.75"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1"/>
      <c r="AY437" s="11"/>
      <c r="AZ437" s="11"/>
      <c r="BA437" s="11"/>
      <c r="BB437" s="11"/>
      <c r="BC437" s="11"/>
      <c r="BD437" s="11"/>
      <c r="BE437" s="11"/>
      <c r="BF437" s="11"/>
      <c r="BG437" s="11"/>
      <c r="BH437" s="11"/>
      <c r="BI437" s="11"/>
      <c r="BJ437" s="11"/>
      <c r="BK437" s="11"/>
      <c r="BL437" s="11"/>
      <c r="BM437" s="11"/>
      <c r="BN437" s="11"/>
      <c r="BO437" s="11"/>
      <c r="BP437" s="11"/>
      <c r="BQ437" s="11"/>
      <c r="BR437" s="11"/>
      <c r="BS437" s="11"/>
      <c r="BT437" s="11"/>
      <c r="BU437" s="11"/>
    </row>
    <row r="438" spans="15:73" ht="12.75"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1"/>
      <c r="AY438" s="11"/>
      <c r="AZ438" s="11"/>
      <c r="BA438" s="11"/>
      <c r="BB438" s="11"/>
      <c r="BC438" s="11"/>
      <c r="BD438" s="11"/>
      <c r="BE438" s="11"/>
      <c r="BF438" s="11"/>
      <c r="BG438" s="11"/>
      <c r="BH438" s="11"/>
      <c r="BI438" s="11"/>
      <c r="BJ438" s="11"/>
      <c r="BK438" s="11"/>
      <c r="BL438" s="11"/>
      <c r="BM438" s="11"/>
      <c r="BN438" s="11"/>
      <c r="BO438" s="11"/>
      <c r="BP438" s="11"/>
      <c r="BQ438" s="11"/>
      <c r="BR438" s="11"/>
      <c r="BS438" s="11"/>
      <c r="BT438" s="11"/>
      <c r="BU438" s="11"/>
    </row>
    <row r="439" spans="15:73" ht="12.75"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1"/>
      <c r="AY439" s="11"/>
      <c r="AZ439" s="11"/>
      <c r="BA439" s="11"/>
      <c r="BB439" s="11"/>
      <c r="BC439" s="11"/>
      <c r="BD439" s="11"/>
      <c r="BE439" s="11"/>
      <c r="BF439" s="11"/>
      <c r="BG439" s="11"/>
      <c r="BH439" s="11"/>
      <c r="BI439" s="11"/>
      <c r="BJ439" s="11"/>
      <c r="BK439" s="11"/>
      <c r="BL439" s="11"/>
      <c r="BM439" s="11"/>
      <c r="BN439" s="11"/>
      <c r="BO439" s="11"/>
      <c r="BP439" s="11"/>
      <c r="BQ439" s="11"/>
      <c r="BR439" s="11"/>
      <c r="BS439" s="11"/>
      <c r="BT439" s="11"/>
      <c r="BU439" s="11"/>
    </row>
    <row r="440" spans="15:73" ht="12.75"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1"/>
      <c r="AY440" s="11"/>
      <c r="AZ440" s="11"/>
      <c r="BA440" s="11"/>
      <c r="BB440" s="11"/>
      <c r="BC440" s="11"/>
      <c r="BD440" s="11"/>
      <c r="BE440" s="11"/>
      <c r="BF440" s="11"/>
      <c r="BG440" s="11"/>
      <c r="BH440" s="11"/>
      <c r="BI440" s="11"/>
      <c r="BJ440" s="11"/>
      <c r="BK440" s="11"/>
      <c r="BL440" s="11"/>
      <c r="BM440" s="11"/>
      <c r="BN440" s="11"/>
      <c r="BO440" s="11"/>
      <c r="BP440" s="11"/>
      <c r="BQ440" s="11"/>
      <c r="BR440" s="11"/>
      <c r="BS440" s="11"/>
      <c r="BT440" s="11"/>
      <c r="BU440" s="11"/>
    </row>
    <row r="441" spans="15:73" ht="12.75"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1"/>
      <c r="AY441" s="11"/>
      <c r="AZ441" s="11"/>
      <c r="BA441" s="11"/>
      <c r="BB441" s="11"/>
      <c r="BC441" s="11"/>
      <c r="BD441" s="11"/>
      <c r="BE441" s="11"/>
      <c r="BF441" s="11"/>
      <c r="BG441" s="11"/>
      <c r="BH441" s="11"/>
      <c r="BI441" s="11"/>
      <c r="BJ441" s="11"/>
      <c r="BK441" s="11"/>
      <c r="BL441" s="11"/>
      <c r="BM441" s="11"/>
      <c r="BN441" s="11"/>
      <c r="BO441" s="11"/>
      <c r="BP441" s="11"/>
      <c r="BQ441" s="11"/>
      <c r="BR441" s="11"/>
      <c r="BS441" s="11"/>
      <c r="BT441" s="11"/>
      <c r="BU441" s="11"/>
    </row>
    <row r="442" spans="15:73" ht="12.75"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1"/>
      <c r="AY442" s="11"/>
      <c r="AZ442" s="11"/>
      <c r="BA442" s="11"/>
      <c r="BB442" s="11"/>
      <c r="BC442" s="11"/>
      <c r="BD442" s="11"/>
      <c r="BE442" s="11"/>
      <c r="BF442" s="11"/>
      <c r="BG442" s="11"/>
      <c r="BH442" s="11"/>
      <c r="BI442" s="11"/>
      <c r="BJ442" s="11"/>
      <c r="BK442" s="11"/>
      <c r="BL442" s="11"/>
      <c r="BM442" s="11"/>
      <c r="BN442" s="11"/>
      <c r="BO442" s="11"/>
      <c r="BP442" s="11"/>
      <c r="BQ442" s="11"/>
      <c r="BR442" s="11"/>
      <c r="BS442" s="11"/>
      <c r="BT442" s="11"/>
      <c r="BU442" s="11"/>
    </row>
    <row r="443" spans="15:73" ht="12.75"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1"/>
      <c r="AY443" s="11"/>
      <c r="AZ443" s="11"/>
      <c r="BA443" s="11"/>
      <c r="BB443" s="11"/>
      <c r="BC443" s="11"/>
      <c r="BD443" s="11"/>
      <c r="BE443" s="11"/>
      <c r="BF443" s="11"/>
      <c r="BG443" s="11"/>
      <c r="BH443" s="11"/>
      <c r="BI443" s="11"/>
      <c r="BJ443" s="11"/>
      <c r="BK443" s="11"/>
      <c r="BL443" s="11"/>
      <c r="BM443" s="11"/>
      <c r="BN443" s="11"/>
      <c r="BO443" s="11"/>
      <c r="BP443" s="11"/>
      <c r="BQ443" s="11"/>
      <c r="BR443" s="11"/>
      <c r="BS443" s="11"/>
      <c r="BT443" s="11"/>
      <c r="BU443" s="11"/>
    </row>
    <row r="444" spans="15:73" ht="12.75"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1"/>
      <c r="AY444" s="11"/>
      <c r="AZ444" s="11"/>
      <c r="BA444" s="11"/>
      <c r="BB444" s="11"/>
      <c r="BC444" s="11"/>
      <c r="BD444" s="11"/>
      <c r="BE444" s="11"/>
      <c r="BF444" s="11"/>
      <c r="BG444" s="11"/>
      <c r="BH444" s="11"/>
      <c r="BI444" s="11"/>
      <c r="BJ444" s="11"/>
      <c r="BK444" s="11"/>
      <c r="BL444" s="11"/>
      <c r="BM444" s="11"/>
      <c r="BN444" s="11"/>
      <c r="BO444" s="11"/>
      <c r="BP444" s="11"/>
      <c r="BQ444" s="11"/>
      <c r="BR444" s="11"/>
      <c r="BS444" s="11"/>
      <c r="BT444" s="11"/>
      <c r="BU444" s="11"/>
    </row>
    <row r="445" spans="15:73" ht="12.75"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1"/>
      <c r="AY445" s="11"/>
      <c r="AZ445" s="11"/>
      <c r="BA445" s="11"/>
      <c r="BB445" s="11"/>
      <c r="BC445" s="11"/>
      <c r="BD445" s="11"/>
      <c r="BE445" s="11"/>
      <c r="BF445" s="11"/>
      <c r="BG445" s="11"/>
      <c r="BH445" s="11"/>
      <c r="BI445" s="11"/>
      <c r="BJ445" s="11"/>
      <c r="BK445" s="11"/>
      <c r="BL445" s="11"/>
      <c r="BM445" s="11"/>
      <c r="BN445" s="11"/>
      <c r="BO445" s="11"/>
      <c r="BP445" s="11"/>
      <c r="BQ445" s="11"/>
      <c r="BR445" s="11"/>
      <c r="BS445" s="11"/>
      <c r="BT445" s="11"/>
      <c r="BU445" s="11"/>
    </row>
    <row r="446" spans="15:73" ht="12.75"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1"/>
      <c r="AY446" s="11"/>
      <c r="AZ446" s="11"/>
      <c r="BA446" s="11"/>
      <c r="BB446" s="11"/>
      <c r="BC446" s="11"/>
      <c r="BD446" s="11"/>
      <c r="BE446" s="11"/>
      <c r="BF446" s="11"/>
      <c r="BG446" s="11"/>
      <c r="BH446" s="11"/>
      <c r="BI446" s="11"/>
      <c r="BJ446" s="11"/>
      <c r="BK446" s="11"/>
      <c r="BL446" s="11"/>
      <c r="BM446" s="11"/>
      <c r="BN446" s="11"/>
      <c r="BO446" s="11"/>
      <c r="BP446" s="11"/>
      <c r="BQ446" s="11"/>
      <c r="BR446" s="11"/>
      <c r="BS446" s="11"/>
      <c r="BT446" s="11"/>
      <c r="BU446" s="11"/>
    </row>
    <row r="447" spans="15:73" ht="12.75"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1"/>
      <c r="AY447" s="11"/>
      <c r="AZ447" s="11"/>
      <c r="BA447" s="11"/>
      <c r="BB447" s="11"/>
      <c r="BC447" s="11"/>
      <c r="BD447" s="11"/>
      <c r="BE447" s="11"/>
      <c r="BF447" s="11"/>
      <c r="BG447" s="11"/>
      <c r="BH447" s="11"/>
      <c r="BI447" s="11"/>
      <c r="BJ447" s="11"/>
      <c r="BK447" s="11"/>
      <c r="BL447" s="11"/>
      <c r="BM447" s="11"/>
      <c r="BN447" s="11"/>
      <c r="BO447" s="11"/>
      <c r="BP447" s="11"/>
      <c r="BQ447" s="11"/>
      <c r="BR447" s="11"/>
      <c r="BS447" s="11"/>
      <c r="BT447" s="11"/>
      <c r="BU447" s="11"/>
    </row>
    <row r="448" spans="15:73" ht="12.75"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1"/>
      <c r="AY448" s="11"/>
      <c r="AZ448" s="11"/>
      <c r="BA448" s="11"/>
      <c r="BB448" s="11"/>
      <c r="BC448" s="11"/>
      <c r="BD448" s="11"/>
      <c r="BE448" s="11"/>
      <c r="BF448" s="11"/>
      <c r="BG448" s="11"/>
      <c r="BH448" s="11"/>
      <c r="BI448" s="11"/>
      <c r="BJ448" s="11"/>
      <c r="BK448" s="11"/>
      <c r="BL448" s="11"/>
      <c r="BM448" s="11"/>
      <c r="BN448" s="11"/>
      <c r="BO448" s="11"/>
      <c r="BP448" s="11"/>
      <c r="BQ448" s="11"/>
      <c r="BR448" s="11"/>
      <c r="BS448" s="11"/>
      <c r="BT448" s="11"/>
      <c r="BU448" s="11"/>
    </row>
    <row r="449" spans="15:73" ht="12.75"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1"/>
      <c r="AY449" s="11"/>
      <c r="AZ449" s="11"/>
      <c r="BA449" s="11"/>
      <c r="BB449" s="11"/>
      <c r="BC449" s="11"/>
      <c r="BD449" s="11"/>
      <c r="BE449" s="11"/>
      <c r="BF449" s="11"/>
      <c r="BG449" s="11"/>
      <c r="BH449" s="11"/>
      <c r="BI449" s="11"/>
      <c r="BJ449" s="11"/>
      <c r="BK449" s="11"/>
      <c r="BL449" s="11"/>
      <c r="BM449" s="11"/>
      <c r="BN449" s="11"/>
      <c r="BO449" s="11"/>
      <c r="BP449" s="11"/>
      <c r="BQ449" s="11"/>
      <c r="BR449" s="11"/>
      <c r="BS449" s="11"/>
      <c r="BT449" s="11"/>
      <c r="BU449" s="11"/>
    </row>
    <row r="450" spans="15:73" ht="12.75"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1"/>
      <c r="AY450" s="11"/>
      <c r="AZ450" s="11"/>
      <c r="BA450" s="11"/>
      <c r="BB450" s="11"/>
      <c r="BC450" s="11"/>
      <c r="BD450" s="11"/>
      <c r="BE450" s="11"/>
      <c r="BF450" s="11"/>
      <c r="BG450" s="11"/>
      <c r="BH450" s="11"/>
      <c r="BI450" s="11"/>
      <c r="BJ450" s="11"/>
      <c r="BK450" s="11"/>
      <c r="BL450" s="11"/>
      <c r="BM450" s="11"/>
      <c r="BN450" s="11"/>
      <c r="BO450" s="11"/>
      <c r="BP450" s="11"/>
      <c r="BQ450" s="11"/>
      <c r="BR450" s="11"/>
      <c r="BS450" s="11"/>
      <c r="BT450" s="11"/>
      <c r="BU450" s="11"/>
    </row>
    <row r="451" spans="15:73" ht="12.75"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1"/>
      <c r="AY451" s="11"/>
      <c r="AZ451" s="11"/>
      <c r="BA451" s="11"/>
      <c r="BB451" s="11"/>
      <c r="BC451" s="11"/>
      <c r="BD451" s="11"/>
      <c r="BE451" s="11"/>
      <c r="BF451" s="11"/>
      <c r="BG451" s="11"/>
      <c r="BH451" s="11"/>
      <c r="BI451" s="11"/>
      <c r="BJ451" s="11"/>
      <c r="BK451" s="11"/>
      <c r="BL451" s="11"/>
      <c r="BM451" s="11"/>
      <c r="BN451" s="11"/>
      <c r="BO451" s="11"/>
      <c r="BP451" s="11"/>
      <c r="BQ451" s="11"/>
      <c r="BR451" s="11"/>
      <c r="BS451" s="11"/>
      <c r="BT451" s="11"/>
      <c r="BU451" s="11"/>
    </row>
    <row r="452" spans="15:73" ht="12.75"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1"/>
      <c r="AY452" s="11"/>
      <c r="AZ452" s="11"/>
      <c r="BA452" s="11"/>
      <c r="BB452" s="11"/>
      <c r="BC452" s="11"/>
      <c r="BD452" s="11"/>
      <c r="BE452" s="11"/>
      <c r="BF452" s="11"/>
      <c r="BG452" s="11"/>
      <c r="BH452" s="11"/>
      <c r="BI452" s="11"/>
      <c r="BJ452" s="11"/>
      <c r="BK452" s="11"/>
      <c r="BL452" s="11"/>
      <c r="BM452" s="11"/>
      <c r="BN452" s="11"/>
      <c r="BO452" s="11"/>
      <c r="BP452" s="11"/>
      <c r="BQ452" s="11"/>
      <c r="BR452" s="11"/>
      <c r="BS452" s="11"/>
      <c r="BT452" s="11"/>
      <c r="BU452" s="11"/>
    </row>
    <row r="453" spans="15:73" ht="12.75"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1"/>
      <c r="AY453" s="11"/>
      <c r="AZ453" s="11"/>
      <c r="BA453" s="11"/>
      <c r="BB453" s="11"/>
      <c r="BC453" s="11"/>
      <c r="BD453" s="11"/>
      <c r="BE453" s="11"/>
      <c r="BF453" s="11"/>
      <c r="BG453" s="11"/>
      <c r="BH453" s="11"/>
      <c r="BI453" s="11"/>
      <c r="BJ453" s="11"/>
      <c r="BK453" s="11"/>
      <c r="BL453" s="11"/>
      <c r="BM453" s="11"/>
      <c r="BN453" s="11"/>
      <c r="BO453" s="11"/>
      <c r="BP453" s="11"/>
      <c r="BQ453" s="11"/>
      <c r="BR453" s="11"/>
      <c r="BS453" s="11"/>
      <c r="BT453" s="11"/>
      <c r="BU453" s="11"/>
    </row>
    <row r="454" spans="15:73" ht="12.75"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1"/>
      <c r="AY454" s="11"/>
      <c r="AZ454" s="11"/>
      <c r="BA454" s="11"/>
      <c r="BB454" s="11"/>
      <c r="BC454" s="11"/>
      <c r="BD454" s="11"/>
      <c r="BE454" s="11"/>
      <c r="BF454" s="11"/>
      <c r="BG454" s="11"/>
      <c r="BH454" s="11"/>
      <c r="BI454" s="11"/>
      <c r="BJ454" s="11"/>
      <c r="BK454" s="11"/>
      <c r="BL454" s="11"/>
      <c r="BM454" s="11"/>
      <c r="BN454" s="11"/>
      <c r="BO454" s="11"/>
      <c r="BP454" s="11"/>
      <c r="BQ454" s="11"/>
      <c r="BR454" s="11"/>
      <c r="BS454" s="11"/>
      <c r="BT454" s="11"/>
      <c r="BU454" s="11"/>
    </row>
    <row r="455" spans="15:73" ht="12.75"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1"/>
      <c r="AY455" s="11"/>
      <c r="AZ455" s="11"/>
      <c r="BA455" s="11"/>
      <c r="BB455" s="11"/>
      <c r="BC455" s="11"/>
      <c r="BD455" s="11"/>
      <c r="BE455" s="11"/>
      <c r="BF455" s="11"/>
      <c r="BG455" s="11"/>
      <c r="BH455" s="11"/>
      <c r="BI455" s="11"/>
      <c r="BJ455" s="11"/>
      <c r="BK455" s="11"/>
      <c r="BL455" s="11"/>
      <c r="BM455" s="11"/>
      <c r="BN455" s="11"/>
      <c r="BO455" s="11"/>
      <c r="BP455" s="11"/>
      <c r="BQ455" s="11"/>
      <c r="BR455" s="11"/>
      <c r="BS455" s="11"/>
      <c r="BT455" s="11"/>
      <c r="BU455" s="11"/>
    </row>
    <row r="456" spans="15:73" ht="12.75"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1"/>
      <c r="AY456" s="11"/>
      <c r="AZ456" s="11"/>
      <c r="BA456" s="11"/>
      <c r="BB456" s="11"/>
      <c r="BC456" s="11"/>
      <c r="BD456" s="11"/>
      <c r="BE456" s="11"/>
      <c r="BF456" s="11"/>
      <c r="BG456" s="11"/>
      <c r="BH456" s="11"/>
      <c r="BI456" s="11"/>
      <c r="BJ456" s="11"/>
      <c r="BK456" s="11"/>
      <c r="BL456" s="11"/>
      <c r="BM456" s="11"/>
      <c r="BN456" s="11"/>
      <c r="BO456" s="11"/>
      <c r="BP456" s="11"/>
      <c r="BQ456" s="11"/>
      <c r="BR456" s="11"/>
      <c r="BS456" s="11"/>
      <c r="BT456" s="11"/>
      <c r="BU456" s="11"/>
    </row>
    <row r="457" spans="15:73" ht="12.75"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1"/>
      <c r="AY457" s="11"/>
      <c r="AZ457" s="11"/>
      <c r="BA457" s="11"/>
      <c r="BB457" s="11"/>
      <c r="BC457" s="11"/>
      <c r="BD457" s="11"/>
      <c r="BE457" s="11"/>
      <c r="BF457" s="11"/>
      <c r="BG457" s="11"/>
      <c r="BH457" s="11"/>
      <c r="BI457" s="11"/>
      <c r="BJ457" s="11"/>
      <c r="BK457" s="11"/>
      <c r="BL457" s="11"/>
      <c r="BM457" s="11"/>
      <c r="BN457" s="11"/>
      <c r="BO457" s="11"/>
      <c r="BP457" s="11"/>
      <c r="BQ457" s="11"/>
      <c r="BR457" s="11"/>
      <c r="BS457" s="11"/>
      <c r="BT457" s="11"/>
      <c r="BU457" s="11"/>
    </row>
    <row r="458" spans="15:73" ht="12.75"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1"/>
      <c r="AY458" s="11"/>
      <c r="AZ458" s="11"/>
      <c r="BA458" s="11"/>
      <c r="BB458" s="11"/>
      <c r="BC458" s="11"/>
      <c r="BD458" s="11"/>
      <c r="BE458" s="11"/>
      <c r="BF458" s="11"/>
      <c r="BG458" s="11"/>
      <c r="BH458" s="11"/>
      <c r="BI458" s="11"/>
      <c r="BJ458" s="11"/>
      <c r="BK458" s="11"/>
      <c r="BL458" s="11"/>
      <c r="BM458" s="11"/>
      <c r="BN458" s="11"/>
      <c r="BO458" s="11"/>
      <c r="BP458" s="11"/>
      <c r="BQ458" s="11"/>
      <c r="BR458" s="11"/>
      <c r="BS458" s="11"/>
      <c r="BT458" s="11"/>
      <c r="BU458" s="11"/>
    </row>
    <row r="459" spans="15:73" ht="12.75"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1"/>
      <c r="AY459" s="11"/>
      <c r="AZ459" s="11"/>
      <c r="BA459" s="11"/>
      <c r="BB459" s="11"/>
      <c r="BC459" s="11"/>
      <c r="BD459" s="11"/>
      <c r="BE459" s="11"/>
      <c r="BF459" s="11"/>
      <c r="BG459" s="11"/>
      <c r="BH459" s="11"/>
      <c r="BI459" s="11"/>
      <c r="BJ459" s="11"/>
      <c r="BK459" s="11"/>
      <c r="BL459" s="11"/>
      <c r="BM459" s="11"/>
      <c r="BN459" s="11"/>
      <c r="BO459" s="11"/>
      <c r="BP459" s="11"/>
      <c r="BQ459" s="11"/>
      <c r="BR459" s="11"/>
      <c r="BS459" s="11"/>
      <c r="BT459" s="11"/>
      <c r="BU459" s="11"/>
    </row>
    <row r="460" spans="15:73" ht="12.75"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1"/>
      <c r="AY460" s="11"/>
      <c r="AZ460" s="11"/>
      <c r="BA460" s="11"/>
      <c r="BB460" s="11"/>
      <c r="BC460" s="11"/>
      <c r="BD460" s="11"/>
      <c r="BE460" s="11"/>
      <c r="BF460" s="11"/>
      <c r="BG460" s="11"/>
      <c r="BH460" s="11"/>
      <c r="BI460" s="11"/>
      <c r="BJ460" s="11"/>
      <c r="BK460" s="11"/>
      <c r="BL460" s="11"/>
      <c r="BM460" s="11"/>
      <c r="BN460" s="11"/>
      <c r="BO460" s="11"/>
      <c r="BP460" s="11"/>
      <c r="BQ460" s="11"/>
      <c r="BR460" s="11"/>
      <c r="BS460" s="11"/>
      <c r="BT460" s="11"/>
      <c r="BU460" s="11"/>
    </row>
    <row r="461" spans="15:73" ht="12.75"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1"/>
      <c r="AY461" s="11"/>
      <c r="AZ461" s="11"/>
      <c r="BA461" s="11"/>
      <c r="BB461" s="11"/>
      <c r="BC461" s="11"/>
      <c r="BD461" s="11"/>
      <c r="BE461" s="11"/>
      <c r="BF461" s="11"/>
      <c r="BG461" s="11"/>
      <c r="BH461" s="11"/>
      <c r="BI461" s="11"/>
      <c r="BJ461" s="11"/>
      <c r="BK461" s="11"/>
      <c r="BL461" s="11"/>
      <c r="BM461" s="11"/>
      <c r="BN461" s="11"/>
      <c r="BO461" s="11"/>
      <c r="BP461" s="11"/>
      <c r="BQ461" s="11"/>
      <c r="BR461" s="11"/>
      <c r="BS461" s="11"/>
      <c r="BT461" s="11"/>
      <c r="BU461" s="11"/>
    </row>
    <row r="462" spans="15:73" ht="12.75"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1"/>
      <c r="AY462" s="11"/>
      <c r="AZ462" s="11"/>
      <c r="BA462" s="11"/>
      <c r="BB462" s="11"/>
      <c r="BC462" s="11"/>
      <c r="BD462" s="11"/>
      <c r="BE462" s="11"/>
      <c r="BF462" s="11"/>
      <c r="BG462" s="11"/>
      <c r="BH462" s="11"/>
      <c r="BI462" s="11"/>
      <c r="BJ462" s="11"/>
      <c r="BK462" s="11"/>
      <c r="BL462" s="11"/>
      <c r="BM462" s="11"/>
      <c r="BN462" s="11"/>
      <c r="BO462" s="11"/>
      <c r="BP462" s="11"/>
      <c r="BQ462" s="11"/>
      <c r="BR462" s="11"/>
      <c r="BS462" s="11"/>
      <c r="BT462" s="11"/>
      <c r="BU462" s="11"/>
    </row>
    <row r="463" spans="15:73" ht="12.75"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1"/>
      <c r="AY463" s="11"/>
      <c r="AZ463" s="11"/>
      <c r="BA463" s="11"/>
      <c r="BB463" s="11"/>
      <c r="BC463" s="11"/>
      <c r="BD463" s="11"/>
      <c r="BE463" s="11"/>
      <c r="BF463" s="11"/>
      <c r="BG463" s="11"/>
      <c r="BH463" s="11"/>
      <c r="BI463" s="11"/>
      <c r="BJ463" s="11"/>
      <c r="BK463" s="11"/>
      <c r="BL463" s="11"/>
      <c r="BM463" s="11"/>
      <c r="BN463" s="11"/>
      <c r="BO463" s="11"/>
      <c r="BP463" s="11"/>
      <c r="BQ463" s="11"/>
      <c r="BR463" s="11"/>
      <c r="BS463" s="11"/>
      <c r="BT463" s="11"/>
      <c r="BU463" s="11"/>
    </row>
    <row r="464" spans="15:73" ht="12.75"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1"/>
      <c r="AY464" s="11"/>
      <c r="AZ464" s="11"/>
      <c r="BA464" s="11"/>
      <c r="BB464" s="11"/>
      <c r="BC464" s="11"/>
      <c r="BD464" s="11"/>
      <c r="BE464" s="11"/>
      <c r="BF464" s="11"/>
      <c r="BG464" s="11"/>
      <c r="BH464" s="11"/>
      <c r="BI464" s="11"/>
      <c r="BJ464" s="11"/>
      <c r="BK464" s="11"/>
      <c r="BL464" s="11"/>
      <c r="BM464" s="11"/>
      <c r="BN464" s="11"/>
      <c r="BO464" s="11"/>
      <c r="BP464" s="11"/>
      <c r="BQ464" s="11"/>
      <c r="BR464" s="11"/>
      <c r="BS464" s="11"/>
      <c r="BT464" s="11"/>
      <c r="BU464" s="11"/>
    </row>
    <row r="465" spans="15:73" ht="12.75"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1"/>
      <c r="AY465" s="11"/>
      <c r="AZ465" s="11"/>
      <c r="BA465" s="11"/>
      <c r="BB465" s="11"/>
      <c r="BC465" s="11"/>
      <c r="BD465" s="11"/>
      <c r="BE465" s="11"/>
      <c r="BF465" s="11"/>
      <c r="BG465" s="11"/>
      <c r="BH465" s="11"/>
      <c r="BI465" s="11"/>
      <c r="BJ465" s="11"/>
      <c r="BK465" s="11"/>
      <c r="BL465" s="11"/>
      <c r="BM465" s="11"/>
      <c r="BN465" s="11"/>
      <c r="BO465" s="11"/>
      <c r="BP465" s="11"/>
      <c r="BQ465" s="11"/>
      <c r="BR465" s="11"/>
      <c r="BS465" s="11"/>
      <c r="BT465" s="11"/>
      <c r="BU465" s="11"/>
    </row>
    <row r="466" spans="15:73" ht="12.75"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1"/>
      <c r="AY466" s="11"/>
      <c r="AZ466" s="11"/>
      <c r="BA466" s="11"/>
      <c r="BB466" s="11"/>
      <c r="BC466" s="11"/>
      <c r="BD466" s="11"/>
      <c r="BE466" s="11"/>
      <c r="BF466" s="11"/>
      <c r="BG466" s="11"/>
      <c r="BH466" s="11"/>
      <c r="BI466" s="11"/>
      <c r="BJ466" s="11"/>
      <c r="BK466" s="11"/>
      <c r="BL466" s="11"/>
      <c r="BM466" s="11"/>
      <c r="BN466" s="11"/>
      <c r="BO466" s="11"/>
      <c r="BP466" s="11"/>
      <c r="BQ466" s="11"/>
      <c r="BR466" s="11"/>
      <c r="BS466" s="11"/>
      <c r="BT466" s="11"/>
      <c r="BU466" s="11"/>
    </row>
    <row r="467" spans="15:73" ht="12.75"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1"/>
      <c r="AY467" s="11"/>
      <c r="AZ467" s="11"/>
      <c r="BA467" s="11"/>
      <c r="BB467" s="11"/>
      <c r="BC467" s="11"/>
      <c r="BD467" s="11"/>
      <c r="BE467" s="11"/>
      <c r="BF467" s="11"/>
      <c r="BG467" s="11"/>
      <c r="BH467" s="11"/>
      <c r="BI467" s="11"/>
      <c r="BJ467" s="11"/>
      <c r="BK467" s="11"/>
      <c r="BL467" s="11"/>
      <c r="BM467" s="11"/>
      <c r="BN467" s="11"/>
      <c r="BO467" s="11"/>
      <c r="BP467" s="11"/>
      <c r="BQ467" s="11"/>
      <c r="BR467" s="11"/>
      <c r="BS467" s="11"/>
      <c r="BT467" s="11"/>
      <c r="BU467" s="11"/>
    </row>
    <row r="468" spans="15:73" ht="12.75"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1"/>
      <c r="AY468" s="11"/>
      <c r="AZ468" s="11"/>
      <c r="BA468" s="11"/>
      <c r="BB468" s="11"/>
      <c r="BC468" s="11"/>
      <c r="BD468" s="11"/>
      <c r="BE468" s="11"/>
      <c r="BF468" s="11"/>
      <c r="BG468" s="11"/>
      <c r="BH468" s="11"/>
      <c r="BI468" s="11"/>
      <c r="BJ468" s="11"/>
      <c r="BK468" s="11"/>
      <c r="BL468" s="11"/>
      <c r="BM468" s="11"/>
      <c r="BN468" s="11"/>
      <c r="BO468" s="11"/>
      <c r="BP468" s="11"/>
      <c r="BQ468" s="11"/>
      <c r="BR468" s="11"/>
      <c r="BS468" s="11"/>
      <c r="BT468" s="11"/>
      <c r="BU468" s="11"/>
    </row>
    <row r="469" spans="15:73" ht="12.75"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1"/>
      <c r="AY469" s="11"/>
      <c r="AZ469" s="11"/>
      <c r="BA469" s="11"/>
      <c r="BB469" s="11"/>
      <c r="BC469" s="11"/>
      <c r="BD469" s="11"/>
      <c r="BE469" s="11"/>
      <c r="BF469" s="11"/>
      <c r="BG469" s="11"/>
      <c r="BH469" s="11"/>
      <c r="BI469" s="11"/>
      <c r="BJ469" s="11"/>
      <c r="BK469" s="11"/>
      <c r="BL469" s="11"/>
      <c r="BM469" s="11"/>
      <c r="BN469" s="11"/>
      <c r="BO469" s="11"/>
      <c r="BP469" s="11"/>
      <c r="BQ469" s="11"/>
      <c r="BR469" s="11"/>
      <c r="BS469" s="11"/>
      <c r="BT469" s="11"/>
      <c r="BU469" s="11"/>
    </row>
    <row r="470" spans="15:73" ht="12.75"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1"/>
      <c r="AY470" s="11"/>
      <c r="AZ470" s="11"/>
      <c r="BA470" s="11"/>
      <c r="BB470" s="11"/>
      <c r="BC470" s="11"/>
      <c r="BD470" s="11"/>
      <c r="BE470" s="11"/>
      <c r="BF470" s="11"/>
      <c r="BG470" s="11"/>
      <c r="BH470" s="11"/>
      <c r="BI470" s="11"/>
      <c r="BJ470" s="11"/>
      <c r="BK470" s="11"/>
      <c r="BL470" s="11"/>
      <c r="BM470" s="11"/>
      <c r="BN470" s="11"/>
      <c r="BO470" s="11"/>
      <c r="BP470" s="11"/>
      <c r="BQ470" s="11"/>
      <c r="BR470" s="11"/>
      <c r="BS470" s="11"/>
      <c r="BT470" s="11"/>
      <c r="BU470" s="11"/>
    </row>
    <row r="471" spans="15:73" ht="12.75"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1"/>
      <c r="AY471" s="11"/>
      <c r="AZ471" s="11"/>
      <c r="BA471" s="11"/>
      <c r="BB471" s="11"/>
      <c r="BC471" s="11"/>
      <c r="BD471" s="11"/>
      <c r="BE471" s="11"/>
      <c r="BF471" s="11"/>
      <c r="BG471" s="11"/>
      <c r="BH471" s="11"/>
      <c r="BI471" s="11"/>
      <c r="BJ471" s="11"/>
      <c r="BK471" s="11"/>
      <c r="BL471" s="11"/>
      <c r="BM471" s="11"/>
      <c r="BN471" s="11"/>
      <c r="BO471" s="11"/>
      <c r="BP471" s="11"/>
      <c r="BQ471" s="11"/>
      <c r="BR471" s="11"/>
      <c r="BS471" s="11"/>
      <c r="BT471" s="11"/>
      <c r="BU471" s="11"/>
    </row>
    <row r="472" spans="15:73" ht="12.75"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1"/>
      <c r="AY472" s="11"/>
      <c r="AZ472" s="11"/>
      <c r="BA472" s="11"/>
      <c r="BB472" s="11"/>
      <c r="BC472" s="11"/>
      <c r="BD472" s="11"/>
      <c r="BE472" s="11"/>
      <c r="BF472" s="11"/>
      <c r="BG472" s="11"/>
      <c r="BH472" s="11"/>
      <c r="BI472" s="11"/>
      <c r="BJ472" s="11"/>
      <c r="BK472" s="11"/>
      <c r="BL472" s="11"/>
      <c r="BM472" s="11"/>
      <c r="BN472" s="11"/>
      <c r="BO472" s="11"/>
      <c r="BP472" s="11"/>
      <c r="BQ472" s="11"/>
      <c r="BR472" s="11"/>
      <c r="BS472" s="11"/>
      <c r="BT472" s="11"/>
      <c r="BU472" s="11"/>
    </row>
    <row r="473" spans="15:73" ht="12.75"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1"/>
      <c r="AY473" s="11"/>
      <c r="AZ473" s="11"/>
      <c r="BA473" s="11"/>
      <c r="BB473" s="11"/>
      <c r="BC473" s="11"/>
      <c r="BD473" s="11"/>
      <c r="BE473" s="11"/>
      <c r="BF473" s="11"/>
      <c r="BG473" s="11"/>
      <c r="BH473" s="11"/>
      <c r="BI473" s="11"/>
      <c r="BJ473" s="11"/>
      <c r="BK473" s="11"/>
      <c r="BL473" s="11"/>
      <c r="BM473" s="11"/>
      <c r="BN473" s="11"/>
      <c r="BO473" s="11"/>
      <c r="BP473" s="11"/>
      <c r="BQ473" s="11"/>
      <c r="BR473" s="11"/>
      <c r="BS473" s="11"/>
      <c r="BT473" s="11"/>
      <c r="BU473" s="11"/>
    </row>
    <row r="474" spans="15:73" ht="12.75"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1"/>
      <c r="AY474" s="11"/>
      <c r="AZ474" s="11"/>
      <c r="BA474" s="11"/>
      <c r="BB474" s="11"/>
      <c r="BC474" s="11"/>
      <c r="BD474" s="11"/>
      <c r="BE474" s="11"/>
      <c r="BF474" s="11"/>
      <c r="BG474" s="11"/>
      <c r="BH474" s="11"/>
      <c r="BI474" s="11"/>
      <c r="BJ474" s="11"/>
      <c r="BK474" s="11"/>
      <c r="BL474" s="11"/>
      <c r="BM474" s="11"/>
      <c r="BN474" s="11"/>
      <c r="BO474" s="11"/>
      <c r="BP474" s="11"/>
      <c r="BQ474" s="11"/>
      <c r="BR474" s="11"/>
      <c r="BS474" s="11"/>
      <c r="BT474" s="11"/>
      <c r="BU474" s="11"/>
    </row>
    <row r="475" spans="15:73" ht="12.75"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1"/>
      <c r="AY475" s="11"/>
      <c r="AZ475" s="11"/>
      <c r="BA475" s="11"/>
      <c r="BB475" s="11"/>
      <c r="BC475" s="11"/>
      <c r="BD475" s="11"/>
      <c r="BE475" s="11"/>
      <c r="BF475" s="11"/>
      <c r="BG475" s="11"/>
      <c r="BH475" s="11"/>
      <c r="BI475" s="11"/>
      <c r="BJ475" s="11"/>
      <c r="BK475" s="11"/>
      <c r="BL475" s="11"/>
      <c r="BM475" s="11"/>
      <c r="BN475" s="11"/>
      <c r="BO475" s="11"/>
      <c r="BP475" s="11"/>
      <c r="BQ475" s="11"/>
      <c r="BR475" s="11"/>
      <c r="BS475" s="11"/>
      <c r="BT475" s="11"/>
      <c r="BU475" s="11"/>
    </row>
    <row r="476" spans="15:73" ht="12.75"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1"/>
      <c r="AY476" s="11"/>
      <c r="AZ476" s="11"/>
      <c r="BA476" s="11"/>
      <c r="BB476" s="11"/>
      <c r="BC476" s="11"/>
      <c r="BD476" s="11"/>
      <c r="BE476" s="11"/>
      <c r="BF476" s="11"/>
      <c r="BG476" s="11"/>
      <c r="BH476" s="11"/>
      <c r="BI476" s="11"/>
      <c r="BJ476" s="11"/>
      <c r="BK476" s="11"/>
      <c r="BL476" s="11"/>
      <c r="BM476" s="11"/>
      <c r="BN476" s="11"/>
      <c r="BO476" s="11"/>
      <c r="BP476" s="11"/>
      <c r="BQ476" s="11"/>
      <c r="BR476" s="11"/>
      <c r="BS476" s="11"/>
      <c r="BT476" s="11"/>
      <c r="BU476" s="11"/>
    </row>
    <row r="477" spans="15:73" ht="12.75"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1"/>
      <c r="AY477" s="11"/>
      <c r="AZ477" s="11"/>
      <c r="BA477" s="11"/>
      <c r="BB477" s="11"/>
      <c r="BC477" s="11"/>
      <c r="BD477" s="11"/>
      <c r="BE477" s="11"/>
      <c r="BF477" s="11"/>
      <c r="BG477" s="11"/>
      <c r="BH477" s="11"/>
      <c r="BI477" s="11"/>
      <c r="BJ477" s="11"/>
      <c r="BK477" s="11"/>
      <c r="BL477" s="11"/>
      <c r="BM477" s="11"/>
      <c r="BN477" s="11"/>
      <c r="BO477" s="11"/>
      <c r="BP477" s="11"/>
      <c r="BQ477" s="11"/>
      <c r="BR477" s="11"/>
      <c r="BS477" s="11"/>
      <c r="BT477" s="11"/>
      <c r="BU477" s="11"/>
    </row>
    <row r="478" spans="15:73" ht="12.75"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1"/>
      <c r="AY478" s="11"/>
      <c r="AZ478" s="11"/>
      <c r="BA478" s="11"/>
      <c r="BB478" s="11"/>
      <c r="BC478" s="11"/>
      <c r="BD478" s="11"/>
      <c r="BE478" s="11"/>
      <c r="BF478" s="11"/>
      <c r="BG478" s="11"/>
      <c r="BH478" s="11"/>
      <c r="BI478" s="11"/>
      <c r="BJ478" s="11"/>
      <c r="BK478" s="11"/>
      <c r="BL478" s="11"/>
      <c r="BM478" s="11"/>
      <c r="BN478" s="11"/>
      <c r="BO478" s="11"/>
      <c r="BP478" s="11"/>
      <c r="BQ478" s="11"/>
      <c r="BR478" s="11"/>
      <c r="BS478" s="11"/>
      <c r="BT478" s="11"/>
      <c r="BU478" s="11"/>
    </row>
    <row r="479" spans="15:73" ht="12.75"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1"/>
      <c r="AY479" s="11"/>
      <c r="AZ479" s="11"/>
      <c r="BA479" s="11"/>
      <c r="BB479" s="11"/>
      <c r="BC479" s="11"/>
      <c r="BD479" s="11"/>
      <c r="BE479" s="11"/>
      <c r="BF479" s="11"/>
      <c r="BG479" s="11"/>
      <c r="BH479" s="11"/>
      <c r="BI479" s="11"/>
      <c r="BJ479" s="11"/>
      <c r="BK479" s="11"/>
      <c r="BL479" s="11"/>
      <c r="BM479" s="11"/>
      <c r="BN479" s="11"/>
      <c r="BO479" s="11"/>
      <c r="BP479" s="11"/>
      <c r="BQ479" s="11"/>
      <c r="BR479" s="11"/>
      <c r="BS479" s="11"/>
      <c r="BT479" s="11"/>
      <c r="BU479" s="11"/>
    </row>
    <row r="480" spans="15:73" ht="12.75"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1"/>
      <c r="AY480" s="11"/>
      <c r="AZ480" s="11"/>
      <c r="BA480" s="11"/>
      <c r="BB480" s="11"/>
      <c r="BC480" s="11"/>
      <c r="BD480" s="11"/>
      <c r="BE480" s="11"/>
      <c r="BF480" s="11"/>
      <c r="BG480" s="11"/>
      <c r="BH480" s="11"/>
      <c r="BI480" s="11"/>
      <c r="BJ480" s="11"/>
      <c r="BK480" s="11"/>
      <c r="BL480" s="11"/>
      <c r="BM480" s="11"/>
      <c r="BN480" s="11"/>
      <c r="BO480" s="11"/>
      <c r="BP480" s="11"/>
      <c r="BQ480" s="11"/>
      <c r="BR480" s="11"/>
      <c r="BS480" s="11"/>
      <c r="BT480" s="11"/>
      <c r="BU480" s="11"/>
    </row>
    <row r="481" spans="15:73" ht="12.75"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1"/>
      <c r="AY481" s="11"/>
      <c r="AZ481" s="11"/>
      <c r="BA481" s="11"/>
      <c r="BB481" s="11"/>
      <c r="BC481" s="11"/>
      <c r="BD481" s="11"/>
      <c r="BE481" s="11"/>
      <c r="BF481" s="11"/>
      <c r="BG481" s="11"/>
      <c r="BH481" s="11"/>
      <c r="BI481" s="11"/>
      <c r="BJ481" s="11"/>
      <c r="BK481" s="11"/>
      <c r="BL481" s="11"/>
      <c r="BM481" s="11"/>
      <c r="BN481" s="11"/>
      <c r="BO481" s="11"/>
      <c r="BP481" s="11"/>
      <c r="BQ481" s="11"/>
      <c r="BR481" s="11"/>
      <c r="BS481" s="11"/>
      <c r="BT481" s="11"/>
      <c r="BU481" s="11"/>
    </row>
    <row r="482" spans="15:73" ht="12.75"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1"/>
      <c r="AY482" s="11"/>
      <c r="AZ482" s="11"/>
      <c r="BA482" s="11"/>
      <c r="BB482" s="11"/>
      <c r="BC482" s="11"/>
      <c r="BD482" s="11"/>
      <c r="BE482" s="11"/>
      <c r="BF482" s="11"/>
      <c r="BG482" s="11"/>
      <c r="BH482" s="11"/>
      <c r="BI482" s="11"/>
      <c r="BJ482" s="11"/>
      <c r="BK482" s="11"/>
      <c r="BL482" s="11"/>
      <c r="BM482" s="11"/>
      <c r="BN482" s="11"/>
      <c r="BO482" s="11"/>
      <c r="BP482" s="11"/>
      <c r="BQ482" s="11"/>
      <c r="BR482" s="11"/>
      <c r="BS482" s="11"/>
      <c r="BT482" s="11"/>
      <c r="BU482" s="11"/>
    </row>
    <row r="483" spans="15:73" ht="12.75"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1"/>
      <c r="AY483" s="11"/>
      <c r="AZ483" s="11"/>
      <c r="BA483" s="11"/>
      <c r="BB483" s="11"/>
      <c r="BC483" s="11"/>
      <c r="BD483" s="11"/>
      <c r="BE483" s="11"/>
      <c r="BF483" s="11"/>
      <c r="BG483" s="11"/>
      <c r="BH483" s="11"/>
      <c r="BI483" s="11"/>
      <c r="BJ483" s="11"/>
      <c r="BK483" s="11"/>
      <c r="BL483" s="11"/>
      <c r="BM483" s="11"/>
      <c r="BN483" s="11"/>
      <c r="BO483" s="11"/>
      <c r="BP483" s="11"/>
      <c r="BQ483" s="11"/>
      <c r="BR483" s="11"/>
      <c r="BS483" s="11"/>
      <c r="BT483" s="11"/>
      <c r="BU483" s="11"/>
    </row>
    <row r="484" spans="15:73" ht="12.75"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1"/>
      <c r="AY484" s="11"/>
      <c r="AZ484" s="11"/>
      <c r="BA484" s="11"/>
      <c r="BB484" s="11"/>
      <c r="BC484" s="11"/>
      <c r="BD484" s="11"/>
      <c r="BE484" s="11"/>
      <c r="BF484" s="11"/>
      <c r="BG484" s="11"/>
      <c r="BH484" s="11"/>
      <c r="BI484" s="11"/>
      <c r="BJ484" s="11"/>
      <c r="BK484" s="11"/>
      <c r="BL484" s="11"/>
      <c r="BM484" s="11"/>
      <c r="BN484" s="11"/>
      <c r="BO484" s="11"/>
      <c r="BP484" s="11"/>
      <c r="BQ484" s="11"/>
      <c r="BR484" s="11"/>
      <c r="BS484" s="11"/>
      <c r="BT484" s="11"/>
      <c r="BU484" s="11"/>
    </row>
    <row r="485" spans="15:73" ht="12.75"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1"/>
      <c r="AY485" s="11"/>
      <c r="AZ485" s="11"/>
      <c r="BA485" s="11"/>
      <c r="BB485" s="11"/>
      <c r="BC485" s="11"/>
      <c r="BD485" s="11"/>
      <c r="BE485" s="11"/>
      <c r="BF485" s="11"/>
      <c r="BG485" s="11"/>
      <c r="BH485" s="11"/>
      <c r="BI485" s="11"/>
      <c r="BJ485" s="11"/>
      <c r="BK485" s="11"/>
      <c r="BL485" s="11"/>
      <c r="BM485" s="11"/>
      <c r="BN485" s="11"/>
      <c r="BO485" s="11"/>
      <c r="BP485" s="11"/>
      <c r="BQ485" s="11"/>
      <c r="BR485" s="11"/>
      <c r="BS485" s="11"/>
      <c r="BT485" s="11"/>
      <c r="BU485" s="11"/>
    </row>
    <row r="486" spans="15:73" ht="12.75"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1"/>
      <c r="AY486" s="11"/>
      <c r="AZ486" s="11"/>
      <c r="BA486" s="11"/>
      <c r="BB486" s="11"/>
      <c r="BC486" s="11"/>
      <c r="BD486" s="11"/>
      <c r="BE486" s="11"/>
      <c r="BF486" s="11"/>
      <c r="BG486" s="11"/>
      <c r="BH486" s="11"/>
      <c r="BI486" s="11"/>
      <c r="BJ486" s="11"/>
      <c r="BK486" s="11"/>
      <c r="BL486" s="11"/>
      <c r="BM486" s="11"/>
      <c r="BN486" s="11"/>
      <c r="BO486" s="11"/>
      <c r="BP486" s="11"/>
      <c r="BQ486" s="11"/>
      <c r="BR486" s="11"/>
      <c r="BS486" s="11"/>
      <c r="BT486" s="11"/>
      <c r="BU486" s="11"/>
    </row>
    <row r="487" spans="15:73" ht="12.75"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1"/>
      <c r="AY487" s="11"/>
      <c r="AZ487" s="11"/>
      <c r="BA487" s="11"/>
      <c r="BB487" s="11"/>
      <c r="BC487" s="11"/>
      <c r="BD487" s="11"/>
      <c r="BE487" s="11"/>
      <c r="BF487" s="11"/>
      <c r="BG487" s="11"/>
      <c r="BH487" s="11"/>
      <c r="BI487" s="11"/>
      <c r="BJ487" s="11"/>
      <c r="BK487" s="11"/>
      <c r="BL487" s="11"/>
      <c r="BM487" s="11"/>
      <c r="BN487" s="11"/>
      <c r="BO487" s="11"/>
      <c r="BP487" s="11"/>
      <c r="BQ487" s="11"/>
      <c r="BR487" s="11"/>
      <c r="BS487" s="11"/>
      <c r="BT487" s="11"/>
      <c r="BU487" s="11"/>
    </row>
    <row r="488" spans="15:73" ht="12.75"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1"/>
      <c r="AY488" s="11"/>
      <c r="AZ488" s="11"/>
      <c r="BA488" s="11"/>
      <c r="BB488" s="11"/>
      <c r="BC488" s="11"/>
      <c r="BD488" s="11"/>
      <c r="BE488" s="11"/>
      <c r="BF488" s="11"/>
      <c r="BG488" s="11"/>
      <c r="BH488" s="11"/>
      <c r="BI488" s="11"/>
      <c r="BJ488" s="11"/>
      <c r="BK488" s="11"/>
      <c r="BL488" s="11"/>
      <c r="BM488" s="11"/>
      <c r="BN488" s="11"/>
      <c r="BO488" s="11"/>
      <c r="BP488" s="11"/>
      <c r="BQ488" s="11"/>
      <c r="BR488" s="11"/>
      <c r="BS488" s="11"/>
      <c r="BT488" s="11"/>
      <c r="BU488" s="11"/>
    </row>
    <row r="489" spans="15:73" ht="12.75"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1"/>
      <c r="AY489" s="11"/>
      <c r="AZ489" s="11"/>
      <c r="BA489" s="11"/>
      <c r="BB489" s="11"/>
      <c r="BC489" s="11"/>
      <c r="BD489" s="11"/>
      <c r="BE489" s="11"/>
      <c r="BF489" s="11"/>
      <c r="BG489" s="11"/>
      <c r="BH489" s="11"/>
      <c r="BI489" s="11"/>
      <c r="BJ489" s="11"/>
      <c r="BK489" s="11"/>
      <c r="BL489" s="11"/>
      <c r="BM489" s="11"/>
      <c r="BN489" s="11"/>
      <c r="BO489" s="11"/>
      <c r="BP489" s="11"/>
      <c r="BQ489" s="11"/>
      <c r="BR489" s="11"/>
      <c r="BS489" s="11"/>
      <c r="BT489" s="11"/>
      <c r="BU489" s="11"/>
    </row>
    <row r="490" spans="15:73" ht="12.75"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1"/>
      <c r="AY490" s="11"/>
      <c r="AZ490" s="11"/>
      <c r="BA490" s="11"/>
      <c r="BB490" s="11"/>
      <c r="BC490" s="11"/>
      <c r="BD490" s="11"/>
      <c r="BE490" s="11"/>
      <c r="BF490" s="11"/>
      <c r="BG490" s="11"/>
      <c r="BH490" s="11"/>
      <c r="BI490" s="11"/>
      <c r="BJ490" s="11"/>
      <c r="BK490" s="11"/>
      <c r="BL490" s="11"/>
      <c r="BM490" s="11"/>
      <c r="BN490" s="11"/>
      <c r="BO490" s="11"/>
      <c r="BP490" s="11"/>
      <c r="BQ490" s="11"/>
      <c r="BR490" s="11"/>
      <c r="BS490" s="11"/>
      <c r="BT490" s="11"/>
      <c r="BU490" s="11"/>
    </row>
    <row r="491" spans="15:73" ht="12.75"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1"/>
      <c r="AY491" s="11"/>
      <c r="AZ491" s="11"/>
      <c r="BA491" s="11"/>
      <c r="BB491" s="11"/>
      <c r="BC491" s="11"/>
      <c r="BD491" s="11"/>
      <c r="BE491" s="11"/>
      <c r="BF491" s="11"/>
      <c r="BG491" s="11"/>
      <c r="BH491" s="11"/>
      <c r="BI491" s="11"/>
      <c r="BJ491" s="11"/>
      <c r="BK491" s="11"/>
      <c r="BL491" s="11"/>
      <c r="BM491" s="11"/>
      <c r="BN491" s="11"/>
      <c r="BO491" s="11"/>
      <c r="BP491" s="11"/>
      <c r="BQ491" s="11"/>
      <c r="BR491" s="11"/>
      <c r="BS491" s="11"/>
      <c r="BT491" s="11"/>
      <c r="BU491" s="11"/>
    </row>
    <row r="492" spans="15:73" ht="12.75"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1"/>
      <c r="AY492" s="11"/>
      <c r="AZ492" s="11"/>
      <c r="BA492" s="11"/>
      <c r="BB492" s="11"/>
      <c r="BC492" s="11"/>
      <c r="BD492" s="11"/>
      <c r="BE492" s="11"/>
      <c r="BF492" s="11"/>
      <c r="BG492" s="11"/>
      <c r="BH492" s="11"/>
      <c r="BI492" s="11"/>
      <c r="BJ492" s="11"/>
      <c r="BK492" s="11"/>
      <c r="BL492" s="11"/>
      <c r="BM492" s="11"/>
      <c r="BN492" s="11"/>
      <c r="BO492" s="11"/>
      <c r="BP492" s="11"/>
      <c r="BQ492" s="11"/>
      <c r="BR492" s="11"/>
      <c r="BS492" s="11"/>
      <c r="BT492" s="11"/>
      <c r="BU492" s="11"/>
    </row>
    <row r="493" spans="15:73" ht="12.75"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1"/>
      <c r="AY493" s="11"/>
      <c r="AZ493" s="11"/>
      <c r="BA493" s="11"/>
      <c r="BB493" s="11"/>
      <c r="BC493" s="11"/>
      <c r="BD493" s="11"/>
      <c r="BE493" s="11"/>
      <c r="BF493" s="11"/>
      <c r="BG493" s="11"/>
      <c r="BH493" s="11"/>
      <c r="BI493" s="11"/>
      <c r="BJ493" s="11"/>
      <c r="BK493" s="11"/>
      <c r="BL493" s="11"/>
      <c r="BM493" s="11"/>
      <c r="BN493" s="11"/>
      <c r="BO493" s="11"/>
      <c r="BP493" s="11"/>
      <c r="BQ493" s="11"/>
      <c r="BR493" s="11"/>
      <c r="BS493" s="11"/>
      <c r="BT493" s="11"/>
      <c r="BU493" s="11"/>
    </row>
    <row r="494" spans="15:73" ht="12.75"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1"/>
      <c r="AY494" s="11"/>
      <c r="AZ494" s="11"/>
      <c r="BA494" s="11"/>
      <c r="BB494" s="11"/>
      <c r="BC494" s="11"/>
      <c r="BD494" s="11"/>
      <c r="BE494" s="11"/>
      <c r="BF494" s="11"/>
      <c r="BG494" s="11"/>
      <c r="BH494" s="11"/>
      <c r="BI494" s="11"/>
      <c r="BJ494" s="11"/>
      <c r="BK494" s="11"/>
      <c r="BL494" s="11"/>
      <c r="BM494" s="11"/>
      <c r="BN494" s="11"/>
      <c r="BO494" s="11"/>
      <c r="BP494" s="11"/>
      <c r="BQ494" s="11"/>
      <c r="BR494" s="11"/>
      <c r="BS494" s="11"/>
      <c r="BT494" s="11"/>
      <c r="BU494" s="11"/>
    </row>
    <row r="495" spans="15:73" ht="12.75"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1"/>
      <c r="AY495" s="11"/>
      <c r="AZ495" s="11"/>
      <c r="BA495" s="11"/>
      <c r="BB495" s="11"/>
      <c r="BC495" s="11"/>
      <c r="BD495" s="11"/>
      <c r="BE495" s="11"/>
      <c r="BF495" s="11"/>
      <c r="BG495" s="11"/>
      <c r="BH495" s="11"/>
      <c r="BI495" s="11"/>
      <c r="BJ495" s="11"/>
      <c r="BK495" s="11"/>
      <c r="BL495" s="11"/>
      <c r="BM495" s="11"/>
      <c r="BN495" s="11"/>
      <c r="BO495" s="11"/>
      <c r="BP495" s="11"/>
      <c r="BQ495" s="11"/>
      <c r="BR495" s="11"/>
      <c r="BS495" s="11"/>
      <c r="BT495" s="11"/>
      <c r="BU495" s="11"/>
    </row>
    <row r="496" spans="15:73" ht="12.75"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1"/>
      <c r="AY496" s="11"/>
      <c r="AZ496" s="11"/>
      <c r="BA496" s="11"/>
      <c r="BB496" s="11"/>
      <c r="BC496" s="11"/>
      <c r="BD496" s="11"/>
      <c r="BE496" s="11"/>
      <c r="BF496" s="11"/>
      <c r="BG496" s="11"/>
      <c r="BH496" s="11"/>
      <c r="BI496" s="11"/>
      <c r="BJ496" s="11"/>
      <c r="BK496" s="11"/>
      <c r="BL496" s="11"/>
      <c r="BM496" s="11"/>
      <c r="BN496" s="11"/>
      <c r="BO496" s="11"/>
      <c r="BP496" s="11"/>
      <c r="BQ496" s="11"/>
      <c r="BR496" s="11"/>
      <c r="BS496" s="11"/>
      <c r="BT496" s="11"/>
      <c r="BU496" s="11"/>
    </row>
    <row r="497" spans="15:73" ht="12.75"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1"/>
      <c r="AY497" s="11"/>
      <c r="AZ497" s="11"/>
      <c r="BA497" s="11"/>
      <c r="BB497" s="11"/>
      <c r="BC497" s="11"/>
      <c r="BD497" s="11"/>
      <c r="BE497" s="11"/>
      <c r="BF497" s="11"/>
      <c r="BG497" s="11"/>
      <c r="BH497" s="11"/>
      <c r="BI497" s="11"/>
      <c r="BJ497" s="11"/>
      <c r="BK497" s="11"/>
      <c r="BL497" s="11"/>
      <c r="BM497" s="11"/>
      <c r="BN497" s="11"/>
      <c r="BO497" s="11"/>
      <c r="BP497" s="11"/>
      <c r="BQ497" s="11"/>
      <c r="BR497" s="11"/>
      <c r="BS497" s="11"/>
      <c r="BT497" s="11"/>
      <c r="BU497" s="11"/>
    </row>
    <row r="498" spans="15:73" ht="12.75"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1"/>
      <c r="AY498" s="11"/>
      <c r="AZ498" s="11"/>
      <c r="BA498" s="11"/>
      <c r="BB498" s="11"/>
      <c r="BC498" s="11"/>
      <c r="BD498" s="11"/>
      <c r="BE498" s="11"/>
      <c r="BF498" s="11"/>
      <c r="BG498" s="11"/>
      <c r="BH498" s="11"/>
      <c r="BI498" s="11"/>
      <c r="BJ498" s="11"/>
      <c r="BK498" s="11"/>
      <c r="BL498" s="11"/>
      <c r="BM498" s="11"/>
      <c r="BN498" s="11"/>
      <c r="BO498" s="11"/>
      <c r="BP498" s="11"/>
      <c r="BQ498" s="11"/>
      <c r="BR498" s="11"/>
      <c r="BS498" s="11"/>
      <c r="BT498" s="11"/>
      <c r="BU498" s="11"/>
    </row>
    <row r="499" spans="15:73" ht="12.75"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1"/>
      <c r="AY499" s="11"/>
      <c r="AZ499" s="11"/>
      <c r="BA499" s="11"/>
      <c r="BB499" s="11"/>
      <c r="BC499" s="11"/>
      <c r="BD499" s="11"/>
      <c r="BE499" s="11"/>
      <c r="BF499" s="11"/>
      <c r="BG499" s="11"/>
      <c r="BH499" s="11"/>
      <c r="BI499" s="11"/>
      <c r="BJ499" s="11"/>
      <c r="BK499" s="11"/>
      <c r="BL499" s="11"/>
      <c r="BM499" s="11"/>
      <c r="BN499" s="11"/>
      <c r="BO499" s="11"/>
      <c r="BP499" s="11"/>
      <c r="BQ499" s="11"/>
      <c r="BR499" s="11"/>
      <c r="BS499" s="11"/>
      <c r="BT499" s="11"/>
      <c r="BU499" s="11"/>
    </row>
    <row r="500" spans="15:73" ht="12.75"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1"/>
      <c r="AY500" s="11"/>
      <c r="AZ500" s="11"/>
      <c r="BA500" s="11"/>
      <c r="BB500" s="11"/>
      <c r="BC500" s="11"/>
      <c r="BD500" s="11"/>
      <c r="BE500" s="11"/>
      <c r="BF500" s="11"/>
      <c r="BG500" s="11"/>
      <c r="BH500" s="11"/>
      <c r="BI500" s="11"/>
      <c r="BJ500" s="11"/>
      <c r="BK500" s="11"/>
      <c r="BL500" s="11"/>
      <c r="BM500" s="11"/>
      <c r="BN500" s="11"/>
      <c r="BO500" s="11"/>
      <c r="BP500" s="11"/>
      <c r="BQ500" s="11"/>
      <c r="BR500" s="11"/>
      <c r="BS500" s="11"/>
      <c r="BT500" s="11"/>
      <c r="BU500" s="11"/>
    </row>
    <row r="501" spans="15:73" ht="12.75"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1"/>
      <c r="AY501" s="11"/>
      <c r="AZ501" s="11"/>
      <c r="BA501" s="11"/>
      <c r="BB501" s="11"/>
      <c r="BC501" s="11"/>
      <c r="BD501" s="11"/>
      <c r="BE501" s="11"/>
      <c r="BF501" s="11"/>
      <c r="BG501" s="11"/>
      <c r="BH501" s="11"/>
      <c r="BI501" s="11"/>
      <c r="BJ501" s="11"/>
      <c r="BK501" s="11"/>
      <c r="BL501" s="11"/>
      <c r="BM501" s="11"/>
      <c r="BN501" s="11"/>
      <c r="BO501" s="11"/>
      <c r="BP501" s="11"/>
      <c r="BQ501" s="11"/>
      <c r="BR501" s="11"/>
      <c r="BS501" s="11"/>
      <c r="BT501" s="11"/>
      <c r="BU501" s="11"/>
    </row>
    <row r="502" spans="15:73" ht="12.75"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1"/>
      <c r="AY502" s="11"/>
      <c r="AZ502" s="11"/>
      <c r="BA502" s="11"/>
      <c r="BB502" s="11"/>
      <c r="BC502" s="11"/>
      <c r="BD502" s="11"/>
      <c r="BE502" s="11"/>
      <c r="BF502" s="11"/>
      <c r="BG502" s="11"/>
      <c r="BH502" s="11"/>
      <c r="BI502" s="11"/>
      <c r="BJ502" s="11"/>
      <c r="BK502" s="11"/>
      <c r="BL502" s="11"/>
      <c r="BM502" s="11"/>
      <c r="BN502" s="11"/>
      <c r="BO502" s="11"/>
      <c r="BP502" s="11"/>
      <c r="BQ502" s="11"/>
      <c r="BR502" s="11"/>
      <c r="BS502" s="11"/>
      <c r="BT502" s="11"/>
      <c r="BU502" s="11"/>
    </row>
    <row r="503" spans="15:73" ht="12.75"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1"/>
      <c r="AY503" s="11"/>
      <c r="AZ503" s="11"/>
      <c r="BA503" s="11"/>
      <c r="BB503" s="11"/>
      <c r="BC503" s="11"/>
      <c r="BD503" s="11"/>
      <c r="BE503" s="11"/>
      <c r="BF503" s="11"/>
      <c r="BG503" s="11"/>
      <c r="BH503" s="11"/>
      <c r="BI503" s="11"/>
      <c r="BJ503" s="11"/>
      <c r="BK503" s="11"/>
      <c r="BL503" s="11"/>
      <c r="BM503" s="11"/>
      <c r="BN503" s="11"/>
      <c r="BO503" s="11"/>
      <c r="BP503" s="11"/>
      <c r="BQ503" s="11"/>
      <c r="BR503" s="11"/>
      <c r="BS503" s="11"/>
      <c r="BT503" s="11"/>
      <c r="BU503" s="11"/>
    </row>
    <row r="504" spans="15:73" ht="12.75"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1"/>
      <c r="AY504" s="11"/>
      <c r="AZ504" s="11"/>
      <c r="BA504" s="11"/>
      <c r="BB504" s="11"/>
      <c r="BC504" s="11"/>
      <c r="BD504" s="11"/>
      <c r="BE504" s="11"/>
      <c r="BF504" s="11"/>
      <c r="BG504" s="11"/>
      <c r="BH504" s="11"/>
      <c r="BI504" s="11"/>
      <c r="BJ504" s="11"/>
      <c r="BK504" s="11"/>
      <c r="BL504" s="11"/>
      <c r="BM504" s="11"/>
      <c r="BN504" s="11"/>
      <c r="BO504" s="11"/>
      <c r="BP504" s="11"/>
      <c r="BQ504" s="11"/>
      <c r="BR504" s="11"/>
      <c r="BS504" s="11"/>
      <c r="BT504" s="11"/>
      <c r="BU504" s="11"/>
    </row>
    <row r="505" spans="15:73" ht="12.75"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1"/>
      <c r="AY505" s="11"/>
      <c r="AZ505" s="11"/>
      <c r="BA505" s="11"/>
      <c r="BB505" s="11"/>
      <c r="BC505" s="11"/>
      <c r="BD505" s="11"/>
      <c r="BE505" s="11"/>
      <c r="BF505" s="11"/>
      <c r="BG505" s="11"/>
      <c r="BH505" s="11"/>
      <c r="BI505" s="11"/>
      <c r="BJ505" s="11"/>
      <c r="BK505" s="11"/>
      <c r="BL505" s="11"/>
      <c r="BM505" s="11"/>
      <c r="BN505" s="11"/>
      <c r="BO505" s="11"/>
      <c r="BP505" s="11"/>
      <c r="BQ505" s="11"/>
      <c r="BR505" s="11"/>
      <c r="BS505" s="11"/>
      <c r="BT505" s="11"/>
      <c r="BU505" s="11"/>
    </row>
    <row r="506" spans="15:73" ht="12.75"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1"/>
      <c r="AY506" s="11"/>
      <c r="AZ506" s="11"/>
      <c r="BA506" s="11"/>
      <c r="BB506" s="11"/>
      <c r="BC506" s="11"/>
      <c r="BD506" s="11"/>
      <c r="BE506" s="11"/>
      <c r="BF506" s="11"/>
      <c r="BG506" s="11"/>
      <c r="BH506" s="11"/>
      <c r="BI506" s="11"/>
      <c r="BJ506" s="11"/>
      <c r="BK506" s="11"/>
      <c r="BL506" s="11"/>
      <c r="BM506" s="11"/>
      <c r="BN506" s="11"/>
      <c r="BO506" s="11"/>
      <c r="BP506" s="11"/>
      <c r="BQ506" s="11"/>
      <c r="BR506" s="11"/>
      <c r="BS506" s="11"/>
      <c r="BT506" s="11"/>
      <c r="BU506" s="11"/>
    </row>
    <row r="507" spans="15:73" ht="12.75"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1"/>
      <c r="AY507" s="11"/>
      <c r="AZ507" s="11"/>
      <c r="BA507" s="11"/>
      <c r="BB507" s="11"/>
      <c r="BC507" s="11"/>
      <c r="BD507" s="11"/>
      <c r="BE507" s="11"/>
      <c r="BF507" s="11"/>
      <c r="BG507" s="11"/>
      <c r="BH507" s="11"/>
      <c r="BI507" s="11"/>
      <c r="BJ507" s="11"/>
      <c r="BK507" s="11"/>
      <c r="BL507" s="11"/>
      <c r="BM507" s="11"/>
      <c r="BN507" s="11"/>
      <c r="BO507" s="11"/>
      <c r="BP507" s="11"/>
      <c r="BQ507" s="11"/>
      <c r="BR507" s="11"/>
      <c r="BS507" s="11"/>
      <c r="BT507" s="11"/>
      <c r="BU507" s="11"/>
    </row>
    <row r="508" spans="15:73" ht="12.75"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1"/>
      <c r="AY508" s="11"/>
      <c r="AZ508" s="11"/>
      <c r="BA508" s="11"/>
      <c r="BB508" s="11"/>
      <c r="BC508" s="11"/>
      <c r="BD508" s="11"/>
      <c r="BE508" s="11"/>
      <c r="BF508" s="11"/>
      <c r="BG508" s="11"/>
      <c r="BH508" s="11"/>
      <c r="BI508" s="11"/>
      <c r="BJ508" s="11"/>
      <c r="BK508" s="11"/>
      <c r="BL508" s="11"/>
      <c r="BM508" s="11"/>
      <c r="BN508" s="11"/>
      <c r="BO508" s="11"/>
      <c r="BP508" s="11"/>
      <c r="BQ508" s="11"/>
      <c r="BR508" s="11"/>
      <c r="BS508" s="11"/>
      <c r="BT508" s="11"/>
      <c r="BU508" s="11"/>
    </row>
    <row r="509" spans="15:73" ht="12.75"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1"/>
      <c r="AY509" s="11"/>
      <c r="AZ509" s="11"/>
      <c r="BA509" s="11"/>
      <c r="BB509" s="11"/>
      <c r="BC509" s="11"/>
      <c r="BD509" s="11"/>
      <c r="BE509" s="11"/>
      <c r="BF509" s="11"/>
      <c r="BG509" s="11"/>
      <c r="BH509" s="11"/>
      <c r="BI509" s="11"/>
      <c r="BJ509" s="11"/>
      <c r="BK509" s="11"/>
      <c r="BL509" s="11"/>
      <c r="BM509" s="11"/>
      <c r="BN509" s="11"/>
      <c r="BO509" s="11"/>
      <c r="BP509" s="11"/>
      <c r="BQ509" s="11"/>
      <c r="BR509" s="11"/>
      <c r="BS509" s="11"/>
      <c r="BT509" s="11"/>
      <c r="BU509" s="11"/>
    </row>
    <row r="510" spans="15:73" ht="12.75"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1"/>
      <c r="AY510" s="11"/>
      <c r="AZ510" s="11"/>
      <c r="BA510" s="11"/>
      <c r="BB510" s="11"/>
      <c r="BC510" s="11"/>
      <c r="BD510" s="11"/>
      <c r="BE510" s="11"/>
      <c r="BF510" s="11"/>
      <c r="BG510" s="11"/>
      <c r="BH510" s="11"/>
      <c r="BI510" s="11"/>
      <c r="BJ510" s="11"/>
      <c r="BK510" s="11"/>
      <c r="BL510" s="11"/>
      <c r="BM510" s="11"/>
      <c r="BN510" s="11"/>
      <c r="BO510" s="11"/>
      <c r="BP510" s="11"/>
      <c r="BQ510" s="11"/>
      <c r="BR510" s="11"/>
      <c r="BS510" s="11"/>
      <c r="BT510" s="11"/>
      <c r="BU510" s="11"/>
    </row>
    <row r="511" spans="15:73" ht="12.75"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1"/>
      <c r="AY511" s="11"/>
      <c r="AZ511" s="11"/>
      <c r="BA511" s="11"/>
      <c r="BB511" s="11"/>
      <c r="BC511" s="11"/>
      <c r="BD511" s="11"/>
      <c r="BE511" s="11"/>
      <c r="BF511" s="11"/>
      <c r="BG511" s="11"/>
      <c r="BH511" s="11"/>
      <c r="BI511" s="11"/>
      <c r="BJ511" s="11"/>
      <c r="BK511" s="11"/>
      <c r="BL511" s="11"/>
      <c r="BM511" s="11"/>
      <c r="BN511" s="11"/>
      <c r="BO511" s="11"/>
      <c r="BP511" s="11"/>
      <c r="BQ511" s="11"/>
      <c r="BR511" s="11"/>
      <c r="BS511" s="11"/>
      <c r="BT511" s="11"/>
      <c r="BU511" s="11"/>
    </row>
    <row r="512" spans="15:73" ht="12.75"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1"/>
      <c r="AY512" s="11"/>
      <c r="AZ512" s="11"/>
      <c r="BA512" s="11"/>
      <c r="BB512" s="11"/>
      <c r="BC512" s="11"/>
      <c r="BD512" s="11"/>
      <c r="BE512" s="11"/>
      <c r="BF512" s="11"/>
      <c r="BG512" s="11"/>
      <c r="BH512" s="11"/>
      <c r="BI512" s="11"/>
      <c r="BJ512" s="11"/>
      <c r="BK512" s="11"/>
      <c r="BL512" s="11"/>
      <c r="BM512" s="11"/>
      <c r="BN512" s="11"/>
      <c r="BO512" s="11"/>
      <c r="BP512" s="11"/>
      <c r="BQ512" s="11"/>
      <c r="BR512" s="11"/>
      <c r="BS512" s="11"/>
      <c r="BT512" s="11"/>
      <c r="BU512" s="11"/>
    </row>
    <row r="513" spans="15:73" ht="12.75"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1"/>
      <c r="AY513" s="11"/>
      <c r="AZ513" s="11"/>
      <c r="BA513" s="11"/>
      <c r="BB513" s="11"/>
      <c r="BC513" s="11"/>
      <c r="BD513" s="11"/>
      <c r="BE513" s="11"/>
      <c r="BF513" s="11"/>
      <c r="BG513" s="11"/>
      <c r="BH513" s="11"/>
      <c r="BI513" s="11"/>
      <c r="BJ513" s="11"/>
      <c r="BK513" s="11"/>
      <c r="BL513" s="11"/>
      <c r="BM513" s="11"/>
      <c r="BN513" s="11"/>
      <c r="BO513" s="11"/>
      <c r="BP513" s="11"/>
      <c r="BQ513" s="11"/>
      <c r="BR513" s="11"/>
      <c r="BS513" s="11"/>
      <c r="BT513" s="11"/>
      <c r="BU513" s="11"/>
    </row>
    <row r="514" spans="15:73" ht="12.75"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1"/>
      <c r="AY514" s="11"/>
      <c r="AZ514" s="11"/>
      <c r="BA514" s="11"/>
      <c r="BB514" s="11"/>
      <c r="BC514" s="11"/>
      <c r="BD514" s="11"/>
      <c r="BE514" s="11"/>
      <c r="BF514" s="11"/>
      <c r="BG514" s="11"/>
      <c r="BH514" s="11"/>
      <c r="BI514" s="11"/>
      <c r="BJ514" s="11"/>
      <c r="BK514" s="11"/>
      <c r="BL514" s="11"/>
      <c r="BM514" s="11"/>
      <c r="BN514" s="11"/>
      <c r="BO514" s="11"/>
      <c r="BP514" s="11"/>
      <c r="BQ514" s="11"/>
      <c r="BR514" s="11"/>
      <c r="BS514" s="11"/>
      <c r="BT514" s="11"/>
      <c r="BU514" s="11"/>
    </row>
    <row r="515" spans="15:73" ht="12.75"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1"/>
      <c r="AY515" s="11"/>
      <c r="AZ515" s="11"/>
      <c r="BA515" s="11"/>
      <c r="BB515" s="11"/>
      <c r="BC515" s="11"/>
      <c r="BD515" s="11"/>
      <c r="BE515" s="11"/>
      <c r="BF515" s="11"/>
      <c r="BG515" s="11"/>
      <c r="BH515" s="11"/>
      <c r="BI515" s="11"/>
      <c r="BJ515" s="11"/>
      <c r="BK515" s="11"/>
      <c r="BL515" s="11"/>
      <c r="BM515" s="11"/>
      <c r="BN515" s="11"/>
      <c r="BO515" s="11"/>
      <c r="BP515" s="11"/>
      <c r="BQ515" s="11"/>
      <c r="BR515" s="11"/>
      <c r="BS515" s="11"/>
      <c r="BT515" s="11"/>
      <c r="BU515" s="11"/>
    </row>
    <row r="516" spans="15:73" ht="12.75"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1"/>
      <c r="AY516" s="11"/>
      <c r="AZ516" s="11"/>
      <c r="BA516" s="11"/>
      <c r="BB516" s="11"/>
      <c r="BC516" s="11"/>
      <c r="BD516" s="11"/>
      <c r="BE516" s="11"/>
      <c r="BF516" s="11"/>
      <c r="BG516" s="11"/>
      <c r="BH516" s="11"/>
      <c r="BI516" s="11"/>
      <c r="BJ516" s="11"/>
      <c r="BK516" s="11"/>
      <c r="BL516" s="11"/>
      <c r="BM516" s="11"/>
      <c r="BN516" s="11"/>
      <c r="BO516" s="11"/>
      <c r="BP516" s="11"/>
      <c r="BQ516" s="11"/>
      <c r="BR516" s="11"/>
      <c r="BS516" s="11"/>
      <c r="BT516" s="11"/>
      <c r="BU516" s="11"/>
    </row>
    <row r="517" spans="15:73" ht="12.75"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1"/>
      <c r="AY517" s="11"/>
      <c r="AZ517" s="11"/>
      <c r="BA517" s="11"/>
      <c r="BB517" s="11"/>
      <c r="BC517" s="11"/>
      <c r="BD517" s="11"/>
      <c r="BE517" s="11"/>
      <c r="BF517" s="11"/>
      <c r="BG517" s="11"/>
      <c r="BH517" s="11"/>
      <c r="BI517" s="11"/>
      <c r="BJ517" s="11"/>
      <c r="BK517" s="11"/>
      <c r="BL517" s="11"/>
      <c r="BM517" s="11"/>
      <c r="BN517" s="11"/>
      <c r="BO517" s="11"/>
      <c r="BP517" s="11"/>
      <c r="BQ517" s="11"/>
      <c r="BR517" s="11"/>
      <c r="BS517" s="11"/>
      <c r="BT517" s="11"/>
      <c r="BU517" s="11"/>
    </row>
    <row r="518" spans="15:73" ht="12.75"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1"/>
      <c r="AY518" s="11"/>
      <c r="AZ518" s="11"/>
      <c r="BA518" s="11"/>
      <c r="BB518" s="11"/>
      <c r="BC518" s="11"/>
      <c r="BD518" s="11"/>
      <c r="BE518" s="11"/>
      <c r="BF518" s="11"/>
      <c r="BG518" s="11"/>
      <c r="BH518" s="11"/>
      <c r="BI518" s="11"/>
      <c r="BJ518" s="11"/>
      <c r="BK518" s="11"/>
      <c r="BL518" s="11"/>
      <c r="BM518" s="11"/>
      <c r="BN518" s="11"/>
      <c r="BO518" s="11"/>
      <c r="BP518" s="11"/>
      <c r="BQ518" s="11"/>
      <c r="BR518" s="11"/>
      <c r="BS518" s="11"/>
      <c r="BT518" s="11"/>
      <c r="BU518" s="11"/>
    </row>
    <row r="519" spans="15:73" ht="12.75"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1"/>
      <c r="AY519" s="11"/>
      <c r="AZ519" s="11"/>
      <c r="BA519" s="11"/>
      <c r="BB519" s="11"/>
      <c r="BC519" s="11"/>
      <c r="BD519" s="11"/>
      <c r="BE519" s="11"/>
      <c r="BF519" s="11"/>
      <c r="BG519" s="11"/>
      <c r="BH519" s="11"/>
      <c r="BI519" s="11"/>
      <c r="BJ519" s="11"/>
      <c r="BK519" s="11"/>
      <c r="BL519" s="11"/>
      <c r="BM519" s="11"/>
      <c r="BN519" s="11"/>
      <c r="BO519" s="11"/>
      <c r="BP519" s="11"/>
      <c r="BQ519" s="11"/>
      <c r="BR519" s="11"/>
      <c r="BS519" s="11"/>
      <c r="BT519" s="11"/>
      <c r="BU519" s="11"/>
    </row>
    <row r="520" spans="15:73" ht="12.75"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1"/>
      <c r="AY520" s="11"/>
      <c r="AZ520" s="11"/>
      <c r="BA520" s="11"/>
      <c r="BB520" s="11"/>
      <c r="BC520" s="11"/>
      <c r="BD520" s="11"/>
      <c r="BE520" s="11"/>
      <c r="BF520" s="11"/>
      <c r="BG520" s="11"/>
      <c r="BH520" s="11"/>
      <c r="BI520" s="11"/>
      <c r="BJ520" s="11"/>
      <c r="BK520" s="11"/>
      <c r="BL520" s="11"/>
      <c r="BM520" s="11"/>
      <c r="BN520" s="11"/>
      <c r="BO520" s="11"/>
      <c r="BP520" s="11"/>
      <c r="BQ520" s="11"/>
      <c r="BR520" s="11"/>
      <c r="BS520" s="11"/>
      <c r="BT520" s="11"/>
      <c r="BU520" s="11"/>
    </row>
    <row r="521" spans="15:73" ht="12.75"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1"/>
      <c r="AY521" s="11"/>
      <c r="AZ521" s="11"/>
      <c r="BA521" s="11"/>
      <c r="BB521" s="11"/>
      <c r="BC521" s="11"/>
      <c r="BD521" s="11"/>
      <c r="BE521" s="11"/>
      <c r="BF521" s="11"/>
      <c r="BG521" s="11"/>
      <c r="BH521" s="11"/>
      <c r="BI521" s="11"/>
      <c r="BJ521" s="11"/>
      <c r="BK521" s="11"/>
      <c r="BL521" s="11"/>
      <c r="BM521" s="11"/>
      <c r="BN521" s="11"/>
      <c r="BO521" s="11"/>
      <c r="BP521" s="11"/>
      <c r="BQ521" s="11"/>
      <c r="BR521" s="11"/>
      <c r="BS521" s="11"/>
      <c r="BT521" s="11"/>
      <c r="BU521" s="11"/>
    </row>
    <row r="522" spans="15:73" ht="12.75"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1"/>
      <c r="AY522" s="11"/>
      <c r="AZ522" s="11"/>
      <c r="BA522" s="11"/>
      <c r="BB522" s="11"/>
      <c r="BC522" s="11"/>
      <c r="BD522" s="11"/>
      <c r="BE522" s="11"/>
      <c r="BF522" s="11"/>
      <c r="BG522" s="11"/>
      <c r="BH522" s="11"/>
      <c r="BI522" s="11"/>
      <c r="BJ522" s="11"/>
      <c r="BK522" s="11"/>
      <c r="BL522" s="11"/>
      <c r="BM522" s="11"/>
      <c r="BN522" s="11"/>
      <c r="BO522" s="11"/>
      <c r="BP522" s="11"/>
      <c r="BQ522" s="11"/>
      <c r="BR522" s="11"/>
      <c r="BS522" s="11"/>
      <c r="BT522" s="11"/>
      <c r="BU522" s="11"/>
    </row>
    <row r="523" spans="15:73" ht="12.75"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1"/>
      <c r="AY523" s="11"/>
      <c r="AZ523" s="11"/>
      <c r="BA523" s="11"/>
      <c r="BB523" s="11"/>
      <c r="BC523" s="11"/>
      <c r="BD523" s="11"/>
      <c r="BE523" s="11"/>
      <c r="BF523" s="11"/>
      <c r="BG523" s="11"/>
      <c r="BH523" s="11"/>
      <c r="BI523" s="11"/>
      <c r="BJ523" s="11"/>
      <c r="BK523" s="11"/>
      <c r="BL523" s="11"/>
      <c r="BM523" s="11"/>
      <c r="BN523" s="11"/>
      <c r="BO523" s="11"/>
      <c r="BP523" s="11"/>
      <c r="BQ523" s="11"/>
      <c r="BR523" s="11"/>
      <c r="BS523" s="11"/>
      <c r="BT523" s="11"/>
      <c r="BU523" s="11"/>
    </row>
    <row r="524" spans="15:73" ht="12.75"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1"/>
      <c r="AY524" s="11"/>
      <c r="AZ524" s="11"/>
      <c r="BA524" s="11"/>
      <c r="BB524" s="11"/>
      <c r="BC524" s="11"/>
      <c r="BD524" s="11"/>
      <c r="BE524" s="11"/>
      <c r="BF524" s="11"/>
      <c r="BG524" s="11"/>
      <c r="BH524" s="11"/>
      <c r="BI524" s="11"/>
      <c r="BJ524" s="11"/>
      <c r="BK524" s="11"/>
      <c r="BL524" s="11"/>
      <c r="BM524" s="11"/>
      <c r="BN524" s="11"/>
      <c r="BO524" s="11"/>
      <c r="BP524" s="11"/>
      <c r="BQ524" s="11"/>
      <c r="BR524" s="11"/>
      <c r="BS524" s="11"/>
      <c r="BT524" s="11"/>
      <c r="BU524" s="11"/>
    </row>
    <row r="525" spans="15:73" ht="12.75"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1"/>
      <c r="AY525" s="11"/>
      <c r="AZ525" s="11"/>
      <c r="BA525" s="11"/>
      <c r="BB525" s="11"/>
      <c r="BC525" s="11"/>
      <c r="BD525" s="11"/>
      <c r="BE525" s="11"/>
      <c r="BF525" s="11"/>
      <c r="BG525" s="11"/>
      <c r="BH525" s="11"/>
      <c r="BI525" s="11"/>
      <c r="BJ525" s="11"/>
      <c r="BK525" s="11"/>
      <c r="BL525" s="11"/>
      <c r="BM525" s="11"/>
      <c r="BN525" s="11"/>
      <c r="BO525" s="11"/>
      <c r="BP525" s="11"/>
      <c r="BQ525" s="11"/>
      <c r="BR525" s="11"/>
      <c r="BS525" s="11"/>
      <c r="BT525" s="11"/>
      <c r="BU525" s="11"/>
    </row>
    <row r="526" spans="15:73" ht="12.75"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1"/>
      <c r="AY526" s="11"/>
      <c r="AZ526" s="11"/>
      <c r="BA526" s="11"/>
      <c r="BB526" s="11"/>
      <c r="BC526" s="11"/>
      <c r="BD526" s="11"/>
      <c r="BE526" s="11"/>
      <c r="BF526" s="11"/>
      <c r="BG526" s="11"/>
      <c r="BH526" s="11"/>
      <c r="BI526" s="11"/>
      <c r="BJ526" s="11"/>
      <c r="BK526" s="11"/>
      <c r="BL526" s="11"/>
      <c r="BM526" s="11"/>
      <c r="BN526" s="11"/>
      <c r="BO526" s="11"/>
      <c r="BP526" s="11"/>
      <c r="BQ526" s="11"/>
      <c r="BR526" s="11"/>
      <c r="BS526" s="11"/>
      <c r="BT526" s="11"/>
      <c r="BU526" s="11"/>
    </row>
    <row r="527" spans="15:73" ht="12.75"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1"/>
      <c r="AY527" s="11"/>
      <c r="AZ527" s="11"/>
      <c r="BA527" s="11"/>
      <c r="BB527" s="11"/>
      <c r="BC527" s="11"/>
      <c r="BD527" s="11"/>
      <c r="BE527" s="11"/>
      <c r="BF527" s="11"/>
      <c r="BG527" s="11"/>
      <c r="BH527" s="11"/>
      <c r="BI527" s="11"/>
      <c r="BJ527" s="11"/>
      <c r="BK527" s="11"/>
      <c r="BL527" s="11"/>
      <c r="BM527" s="11"/>
      <c r="BN527" s="11"/>
      <c r="BO527" s="11"/>
      <c r="BP527" s="11"/>
      <c r="BQ527" s="11"/>
      <c r="BR527" s="11"/>
      <c r="BS527" s="11"/>
      <c r="BT527" s="11"/>
      <c r="BU527" s="11"/>
    </row>
  </sheetData>
  <sheetProtection/>
  <mergeCells count="2">
    <mergeCell ref="B5:C5"/>
    <mergeCell ref="B2:C2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7109375" style="0" customWidth="1"/>
    <col min="2" max="2" width="11.7109375" style="0" customWidth="1"/>
    <col min="3" max="3" width="10.7109375" style="0" customWidth="1"/>
    <col min="4" max="4" width="7.7109375" style="0" customWidth="1"/>
    <col min="5" max="5" width="10.7109375" style="0" customWidth="1"/>
    <col min="6" max="6" width="1.7109375" style="0" customWidth="1"/>
    <col min="7" max="10" width="10.7109375" style="0" customWidth="1"/>
    <col min="11" max="11" width="7.7109375" style="0" customWidth="1"/>
  </cols>
  <sheetData>
    <row r="1" spans="1:10" ht="15.75">
      <c r="A1" s="15" t="s">
        <v>31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18" t="s">
        <v>32</v>
      </c>
      <c r="I2" s="18"/>
      <c r="J2" s="18"/>
    </row>
    <row r="3" spans="1:10" ht="15.75">
      <c r="A3" s="16" t="s">
        <v>43</v>
      </c>
      <c r="B3" s="59" t="s">
        <v>9</v>
      </c>
      <c r="C3" s="59"/>
      <c r="D3" s="59"/>
      <c r="E3" s="59"/>
      <c r="F3" s="59"/>
      <c r="G3" s="59"/>
      <c r="H3" s="59"/>
      <c r="I3" s="59"/>
      <c r="J3" s="59" t="s">
        <v>48</v>
      </c>
    </row>
    <row r="4" spans="1:10" ht="15.75">
      <c r="A4" s="20" t="s">
        <v>10</v>
      </c>
      <c r="B4" s="61" t="s">
        <v>47</v>
      </c>
      <c r="C4" s="61" t="s">
        <v>2</v>
      </c>
      <c r="D4" s="61" t="s">
        <v>3</v>
      </c>
      <c r="E4" s="61" t="s">
        <v>46</v>
      </c>
      <c r="F4" s="61"/>
      <c r="G4" s="61" t="s">
        <v>49</v>
      </c>
      <c r="H4" s="61" t="s">
        <v>45</v>
      </c>
      <c r="I4" s="61" t="s">
        <v>46</v>
      </c>
      <c r="J4" s="61" t="s">
        <v>47</v>
      </c>
    </row>
    <row r="5" spans="1:10" ht="15.75">
      <c r="A5" s="16"/>
      <c r="B5" s="16"/>
      <c r="C5" s="16"/>
      <c r="D5" s="16"/>
      <c r="E5" s="60" t="s">
        <v>22</v>
      </c>
      <c r="F5" s="16"/>
      <c r="G5" s="16"/>
      <c r="H5" s="16"/>
      <c r="I5" s="16"/>
      <c r="J5" s="16"/>
    </row>
    <row r="6" spans="1:10" ht="15.75">
      <c r="A6" s="16" t="s">
        <v>108</v>
      </c>
      <c r="B6" s="93">
        <v>301.554</v>
      </c>
      <c r="C6" s="93">
        <v>39251</v>
      </c>
      <c r="D6" s="93">
        <v>178.811</v>
      </c>
      <c r="E6" s="93">
        <f>+B6+C6+D6</f>
        <v>39731.365</v>
      </c>
      <c r="F6" s="93"/>
      <c r="G6" s="93">
        <f>+I6-H6</f>
        <v>30277.676999999996</v>
      </c>
      <c r="H6" s="93">
        <v>9103.688</v>
      </c>
      <c r="I6" s="93">
        <f>+E6-J6</f>
        <v>39381.365</v>
      </c>
      <c r="J6" s="93">
        <v>350</v>
      </c>
    </row>
    <row r="7" spans="1:10" ht="18.75">
      <c r="A7" s="16" t="s">
        <v>122</v>
      </c>
      <c r="B7" s="93">
        <f>+J6</f>
        <v>350</v>
      </c>
      <c r="C7" s="93">
        <v>40150</v>
      </c>
      <c r="D7" s="93">
        <v>200</v>
      </c>
      <c r="E7" s="93">
        <f>+B7+C7+D7</f>
        <v>40700</v>
      </c>
      <c r="F7" s="93"/>
      <c r="G7" s="93">
        <f>+I7-H7</f>
        <v>31200</v>
      </c>
      <c r="H7" s="93">
        <v>9200</v>
      </c>
      <c r="I7" s="93">
        <f>+E7-J7</f>
        <v>40400</v>
      </c>
      <c r="J7" s="93">
        <v>300</v>
      </c>
    </row>
    <row r="8" spans="1:10" ht="18.75">
      <c r="A8" s="16" t="s">
        <v>160</v>
      </c>
      <c r="B8" s="93">
        <f>+J7</f>
        <v>300</v>
      </c>
      <c r="C8" s="93">
        <v>39135</v>
      </c>
      <c r="D8" s="93">
        <v>165</v>
      </c>
      <c r="E8" s="93">
        <f>+B8+C8+D8</f>
        <v>39600</v>
      </c>
      <c r="F8" s="93"/>
      <c r="G8" s="93">
        <f>+I8-H8</f>
        <v>30900</v>
      </c>
      <c r="H8" s="93">
        <v>8400</v>
      </c>
      <c r="I8" s="93">
        <f>+E8-J8</f>
        <v>39300</v>
      </c>
      <c r="J8" s="93">
        <v>300</v>
      </c>
    </row>
    <row r="9" spans="1:10" ht="15.75">
      <c r="A9" s="15"/>
      <c r="B9" s="92"/>
      <c r="C9" s="92"/>
      <c r="D9" s="92"/>
      <c r="E9" s="92"/>
      <c r="F9" s="92"/>
      <c r="G9" s="92"/>
      <c r="H9" s="92"/>
      <c r="I9" s="92"/>
      <c r="J9" s="92"/>
    </row>
    <row r="10" spans="1:10" ht="18.75">
      <c r="A10" s="55" t="s">
        <v>139</v>
      </c>
      <c r="B10" s="16"/>
      <c r="C10" s="16"/>
      <c r="D10" s="16"/>
      <c r="E10" s="16"/>
      <c r="F10" s="16"/>
      <c r="G10" s="16"/>
      <c r="H10" s="16"/>
      <c r="I10" s="16"/>
      <c r="J10" s="16"/>
    </row>
    <row r="11" spans="1:10" ht="15.75">
      <c r="A11" s="16" t="s">
        <v>140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34</v>
      </c>
      <c r="B12" s="28">
        <f ca="1">NOW()</f>
        <v>41073.655623148145</v>
      </c>
      <c r="C12" s="29"/>
      <c r="D12" s="24"/>
      <c r="E12" s="24"/>
      <c r="F12" s="24"/>
      <c r="G12" s="24"/>
      <c r="H12" s="24"/>
      <c r="I12" s="24"/>
      <c r="J12" s="24"/>
    </row>
    <row r="13" spans="8:10" ht="12.75">
      <c r="H13" s="4"/>
      <c r="I13" s="4"/>
      <c r="J13" s="4"/>
    </row>
    <row r="14" spans="1:10" ht="12.75">
      <c r="A14" s="2"/>
      <c r="B14" s="4"/>
      <c r="C14" s="5"/>
      <c r="D14" s="4"/>
      <c r="E14" s="4"/>
      <c r="F14" s="4"/>
      <c r="G14" s="4"/>
      <c r="H14" s="6"/>
      <c r="I14" s="4"/>
      <c r="J14" s="4"/>
    </row>
    <row r="15" spans="1:10" ht="12.75">
      <c r="A15" s="2"/>
      <c r="B15" s="4"/>
      <c r="C15" s="4"/>
      <c r="D15" s="4"/>
      <c r="E15" s="4"/>
      <c r="F15" s="4"/>
      <c r="G15" s="4"/>
      <c r="H15" s="4"/>
      <c r="I15" s="4"/>
      <c r="J15" s="4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</sheetData>
  <sheetProtection/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8" width="9.57421875" style="0" bestFit="1" customWidth="1"/>
    <col min="9" max="9" width="10.7109375" style="0" customWidth="1"/>
    <col min="10" max="10" width="9.57421875" style="0" bestFit="1" customWidth="1"/>
    <col min="12" max="12" width="9.28125" style="0" bestFit="1" customWidth="1"/>
  </cols>
  <sheetData>
    <row r="1" spans="1:10" ht="15.75">
      <c r="A1" s="15" t="s">
        <v>33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6"/>
      <c r="B2" s="18"/>
      <c r="C2" s="18" t="s">
        <v>1</v>
      </c>
      <c r="D2" s="18"/>
      <c r="E2" s="18"/>
      <c r="F2" s="19"/>
      <c r="G2" s="18"/>
      <c r="H2" s="88"/>
      <c r="I2" s="18"/>
      <c r="J2" s="18"/>
    </row>
    <row r="3" spans="1:10" ht="15.75">
      <c r="A3" s="16" t="s">
        <v>43</v>
      </c>
      <c r="B3" s="59" t="s">
        <v>50</v>
      </c>
      <c r="C3" s="62" t="s">
        <v>2</v>
      </c>
      <c r="D3" s="62" t="s">
        <v>51</v>
      </c>
      <c r="E3" s="62" t="s">
        <v>46</v>
      </c>
      <c r="F3" s="59"/>
      <c r="G3" s="62" t="s">
        <v>49</v>
      </c>
      <c r="H3" s="62" t="s">
        <v>53</v>
      </c>
      <c r="I3" s="62" t="s">
        <v>46</v>
      </c>
      <c r="J3" s="59" t="s">
        <v>48</v>
      </c>
    </row>
    <row r="4" spans="1:10" ht="15.75">
      <c r="A4" s="20" t="s">
        <v>10</v>
      </c>
      <c r="B4" s="61" t="s">
        <v>47</v>
      </c>
      <c r="C4" s="61"/>
      <c r="D4" s="61"/>
      <c r="E4" s="61"/>
      <c r="F4" s="61"/>
      <c r="G4" s="21"/>
      <c r="H4" s="61"/>
      <c r="I4" s="61"/>
      <c r="J4" s="61" t="s">
        <v>47</v>
      </c>
    </row>
    <row r="5" spans="1:10" ht="15.75">
      <c r="A5" s="16"/>
      <c r="B5" s="16"/>
      <c r="C5" s="16"/>
      <c r="D5" s="16"/>
      <c r="E5" s="60" t="s">
        <v>23</v>
      </c>
      <c r="F5" s="16"/>
      <c r="G5" s="16"/>
      <c r="H5" s="16"/>
      <c r="I5" s="16"/>
      <c r="J5" s="16"/>
    </row>
    <row r="6" spans="1:10" ht="15.7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1" ht="15.75">
      <c r="A7" s="16" t="s">
        <v>108</v>
      </c>
      <c r="B7" s="95">
        <v>3405.78</v>
      </c>
      <c r="C7" s="95">
        <v>18887.58252</v>
      </c>
      <c r="D7" s="95">
        <v>159.001</v>
      </c>
      <c r="E7" s="95">
        <f>+B7+C7+D7</f>
        <v>22452.36352</v>
      </c>
      <c r="F7" s="95"/>
      <c r="G7" s="95">
        <f>+I7-H7</f>
        <v>16794.320519999997</v>
      </c>
      <c r="H7" s="95">
        <v>3232.696</v>
      </c>
      <c r="I7" s="95">
        <f>+E7-J7</f>
        <v>20027.016519999997</v>
      </c>
      <c r="J7" s="95">
        <v>2425.347</v>
      </c>
      <c r="K7" s="90"/>
    </row>
    <row r="8" spans="1:11" ht="18.75">
      <c r="A8" s="16" t="s">
        <v>122</v>
      </c>
      <c r="B8" s="95">
        <f>+J7</f>
        <v>2425.347</v>
      </c>
      <c r="C8" s="95">
        <v>19280</v>
      </c>
      <c r="D8" s="95">
        <v>185</v>
      </c>
      <c r="E8" s="95">
        <f>+B8+C8+D8</f>
        <v>21890.347</v>
      </c>
      <c r="F8" s="95"/>
      <c r="G8" s="95">
        <f>+I8-H8</f>
        <v>18100.347</v>
      </c>
      <c r="H8" s="95">
        <v>1200</v>
      </c>
      <c r="I8" s="95">
        <f>+E8-J8</f>
        <v>19300.347</v>
      </c>
      <c r="J8" s="95">
        <v>2590</v>
      </c>
      <c r="K8" s="90"/>
    </row>
    <row r="9" spans="1:11" ht="18.75">
      <c r="A9" s="16" t="s">
        <v>160</v>
      </c>
      <c r="B9" s="95">
        <f>+J8</f>
        <v>2590</v>
      </c>
      <c r="C9" s="95">
        <v>18800</v>
      </c>
      <c r="D9" s="95">
        <v>195</v>
      </c>
      <c r="E9" s="95">
        <f>+B9+C9+D9</f>
        <v>21585</v>
      </c>
      <c r="F9" s="95"/>
      <c r="G9" s="95">
        <f>+I9-H9</f>
        <v>18200</v>
      </c>
      <c r="H9" s="95">
        <v>1250</v>
      </c>
      <c r="I9" s="95">
        <f>+E9-J9</f>
        <v>19450</v>
      </c>
      <c r="J9" s="95">
        <v>2135</v>
      </c>
      <c r="K9" s="90"/>
    </row>
    <row r="10" spans="1:10" ht="15.75">
      <c r="A10" s="15"/>
      <c r="B10" s="94"/>
      <c r="C10" s="94"/>
      <c r="D10" s="94"/>
      <c r="E10" s="94"/>
      <c r="F10" s="94"/>
      <c r="G10" s="94"/>
      <c r="H10" s="94"/>
      <c r="I10" s="94"/>
      <c r="J10" s="94"/>
    </row>
    <row r="11" spans="1:10" ht="18.75">
      <c r="A11" s="55" t="s">
        <v>44</v>
      </c>
      <c r="B11" s="16"/>
      <c r="C11" s="16"/>
      <c r="D11" s="16"/>
      <c r="E11" s="16"/>
      <c r="F11" s="16"/>
      <c r="G11" s="16"/>
      <c r="H11" s="16"/>
      <c r="I11" s="16"/>
      <c r="J11" s="16"/>
    </row>
    <row r="12" spans="1:10" ht="15.75">
      <c r="A12" s="16" t="s">
        <v>151</v>
      </c>
      <c r="B12" s="16"/>
      <c r="C12" s="16"/>
      <c r="D12" s="16"/>
      <c r="E12" s="16"/>
      <c r="F12" s="16"/>
      <c r="G12" s="16"/>
      <c r="H12" s="16"/>
      <c r="I12" s="16"/>
      <c r="J12" s="16"/>
    </row>
    <row r="13" spans="1:10" ht="15.75">
      <c r="A13" s="16" t="s">
        <v>34</v>
      </c>
      <c r="B13" s="28">
        <f ca="1">NOW()</f>
        <v>41073.655623148145</v>
      </c>
      <c r="C13" s="16"/>
      <c r="D13" s="16"/>
      <c r="E13" s="16"/>
      <c r="F13" s="16"/>
      <c r="G13" s="16"/>
      <c r="H13" s="16"/>
      <c r="I13" s="16"/>
      <c r="J13" s="16"/>
    </row>
  </sheetData>
  <sheetProtection/>
  <printOptions/>
  <pageMargins left="0.75" right="0.75" top="1" bottom="1" header="0.5" footer="0.5"/>
  <pageSetup fitToHeight="1" fitToWidth="1" horizontalDpi="600" verticalDpi="600" orientation="portrait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zoomScalePageLayoutView="0" workbookViewId="0" topLeftCell="A1">
      <selection activeCell="N28" sqref="N28"/>
    </sheetView>
  </sheetViews>
  <sheetFormatPr defaultColWidth="9.140625" defaultRowHeight="12.75"/>
  <cols>
    <col min="1" max="1" width="10.57421875" style="0" customWidth="1"/>
    <col min="2" max="2" width="11.7109375" style="0" customWidth="1"/>
    <col min="3" max="3" width="9.71093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8" width="7.7109375" style="0" customWidth="1"/>
    <col min="9" max="9" width="7.57421875" style="0" customWidth="1"/>
    <col min="10" max="11" width="7.7109375" style="0" customWidth="1"/>
    <col min="12" max="13" width="8.57421875" style="0" customWidth="1"/>
    <col min="14" max="15" width="7.57421875" style="0" customWidth="1"/>
  </cols>
  <sheetData>
    <row r="1" spans="1:11" ht="15.75">
      <c r="A1" s="15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5.75">
      <c r="A2" s="16"/>
      <c r="B2" s="18"/>
      <c r="C2" s="18" t="s">
        <v>1</v>
      </c>
      <c r="D2" s="18"/>
      <c r="E2" s="18"/>
      <c r="F2" s="31"/>
      <c r="G2" s="18"/>
      <c r="H2" s="18" t="s">
        <v>32</v>
      </c>
      <c r="I2" s="18"/>
      <c r="J2" s="18"/>
      <c r="K2" s="31"/>
    </row>
    <row r="3" spans="1:11" ht="15.75">
      <c r="A3" s="16" t="s">
        <v>43</v>
      </c>
      <c r="B3" s="59" t="s">
        <v>50</v>
      </c>
      <c r="C3" s="59"/>
      <c r="D3" s="59"/>
      <c r="E3" s="59"/>
      <c r="F3" s="62"/>
      <c r="G3" s="59"/>
      <c r="H3" s="59"/>
      <c r="I3" s="59"/>
      <c r="J3" s="59"/>
      <c r="K3" s="59" t="s">
        <v>48</v>
      </c>
    </row>
    <row r="4" spans="1:11" ht="15.75">
      <c r="A4" s="20" t="s">
        <v>35</v>
      </c>
      <c r="B4" s="61" t="s">
        <v>92</v>
      </c>
      <c r="C4" s="61" t="s">
        <v>93</v>
      </c>
      <c r="D4" s="61" t="s">
        <v>51</v>
      </c>
      <c r="E4" s="61" t="s">
        <v>46</v>
      </c>
      <c r="F4" s="61"/>
      <c r="G4" s="61" t="s">
        <v>54</v>
      </c>
      <c r="H4" s="61" t="s">
        <v>5</v>
      </c>
      <c r="I4" s="61" t="s">
        <v>55</v>
      </c>
      <c r="J4" s="61" t="s">
        <v>52</v>
      </c>
      <c r="K4" s="61" t="s">
        <v>47</v>
      </c>
    </row>
    <row r="5" spans="1:11" ht="15.75">
      <c r="A5" s="16"/>
      <c r="B5" s="16"/>
      <c r="C5" s="16"/>
      <c r="D5" s="16"/>
      <c r="E5" s="60" t="s">
        <v>24</v>
      </c>
      <c r="F5" s="16"/>
      <c r="G5" s="16"/>
      <c r="H5" s="16"/>
      <c r="I5" s="16"/>
      <c r="J5" s="16"/>
      <c r="K5" s="16"/>
    </row>
    <row r="6" spans="1:11" ht="15.7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5.75">
      <c r="A7" s="19" t="s">
        <v>108</v>
      </c>
      <c r="B7" s="23">
        <v>341.601</v>
      </c>
      <c r="C7" s="23">
        <v>6098.1</v>
      </c>
      <c r="D7" s="83">
        <v>0</v>
      </c>
      <c r="E7" s="23">
        <f>+B7+D7+C7</f>
        <v>6439.701</v>
      </c>
      <c r="F7" s="23"/>
      <c r="G7" s="23">
        <v>2562.5510700000004</v>
      </c>
      <c r="H7" s="23">
        <v>275.111</v>
      </c>
      <c r="I7" s="23">
        <f>+J7-G7-H7</f>
        <v>2984.4759299999996</v>
      </c>
      <c r="J7" s="23">
        <f>+E7-K7</f>
        <v>5822.138</v>
      </c>
      <c r="K7" s="23">
        <v>617.563</v>
      </c>
    </row>
    <row r="8" spans="1:11" ht="18.75">
      <c r="A8" s="19" t="s">
        <v>122</v>
      </c>
      <c r="B8" s="23">
        <f>+K7</f>
        <v>617.563</v>
      </c>
      <c r="C8" s="23">
        <v>5370</v>
      </c>
      <c r="D8" s="83">
        <v>100</v>
      </c>
      <c r="E8" s="23">
        <f>+B8+D8+C8</f>
        <v>6087.563</v>
      </c>
      <c r="F8" s="23"/>
      <c r="G8" s="23">
        <v>2400</v>
      </c>
      <c r="H8" s="23">
        <v>135</v>
      </c>
      <c r="I8" s="23">
        <f>+J8-G8-H8</f>
        <v>3122.563</v>
      </c>
      <c r="J8" s="23">
        <f>+E8-K8</f>
        <v>5657.563</v>
      </c>
      <c r="K8" s="23">
        <v>430</v>
      </c>
    </row>
    <row r="9" spans="1:11" ht="18.75">
      <c r="A9" s="15" t="s">
        <v>160</v>
      </c>
      <c r="B9" s="32">
        <f>+K8</f>
        <v>430</v>
      </c>
      <c r="C9" s="32">
        <v>5985</v>
      </c>
      <c r="D9" s="82">
        <v>0</v>
      </c>
      <c r="E9" s="32">
        <f>+B9+D9+C9</f>
        <v>6415</v>
      </c>
      <c r="F9" s="32"/>
      <c r="G9" s="32">
        <v>2500</v>
      </c>
      <c r="H9" s="32">
        <v>300</v>
      </c>
      <c r="I9" s="32">
        <f>+J9-G9-H9</f>
        <v>3115</v>
      </c>
      <c r="J9" s="32">
        <f>+E9-K9</f>
        <v>5915</v>
      </c>
      <c r="K9" s="32">
        <v>500</v>
      </c>
    </row>
    <row r="10" spans="1:11" ht="18.75">
      <c r="A10" s="55" t="s">
        <v>44</v>
      </c>
      <c r="B10" s="16"/>
      <c r="C10" s="23"/>
      <c r="D10" s="23"/>
      <c r="E10" s="23"/>
      <c r="F10" s="23"/>
      <c r="G10" s="23"/>
      <c r="H10" s="23"/>
      <c r="I10" s="23"/>
      <c r="J10" s="23"/>
      <c r="K10" s="16"/>
    </row>
    <row r="11" spans="1:11" ht="15.75">
      <c r="A11" s="16" t="s">
        <v>146</v>
      </c>
      <c r="B11" s="24"/>
      <c r="C11" s="29"/>
      <c r="D11" s="16"/>
      <c r="E11" s="24"/>
      <c r="F11" s="24"/>
      <c r="G11" s="24"/>
      <c r="H11" s="24"/>
      <c r="I11" s="24"/>
      <c r="J11" s="24"/>
      <c r="K11" s="16"/>
    </row>
    <row r="12" spans="1:11" ht="15.75">
      <c r="A12" s="16" t="s">
        <v>153</v>
      </c>
      <c r="B12" s="24"/>
      <c r="C12" s="29"/>
      <c r="D12" s="16"/>
      <c r="E12" s="24"/>
      <c r="F12" s="24"/>
      <c r="G12" s="24"/>
      <c r="H12" s="24"/>
      <c r="I12" s="24"/>
      <c r="J12" s="24"/>
      <c r="K12" s="16"/>
    </row>
    <row r="13" spans="1:11" ht="15.7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15.75">
      <c r="A14" s="15" t="s">
        <v>14</v>
      </c>
      <c r="B14" s="15"/>
      <c r="C14" s="15"/>
      <c r="D14" s="15"/>
      <c r="E14" s="15"/>
      <c r="F14" s="15"/>
      <c r="G14" s="15"/>
      <c r="H14" s="15"/>
      <c r="I14" s="16"/>
      <c r="J14" s="15"/>
      <c r="K14" s="16"/>
    </row>
    <row r="15" spans="1:11" ht="15.75">
      <c r="A15" s="16"/>
      <c r="B15" s="18"/>
      <c r="C15" s="18" t="s">
        <v>1</v>
      </c>
      <c r="D15" s="18"/>
      <c r="E15" s="18"/>
      <c r="G15" s="18"/>
      <c r="H15" s="91" t="s">
        <v>32</v>
      </c>
      <c r="I15" s="18"/>
      <c r="K15" s="16"/>
    </row>
    <row r="16" spans="1:11" ht="15.75">
      <c r="A16" s="16" t="s">
        <v>43</v>
      </c>
      <c r="B16" s="59" t="s">
        <v>50</v>
      </c>
      <c r="C16" s="59"/>
      <c r="D16" s="59"/>
      <c r="E16" s="59"/>
      <c r="F16" s="63"/>
      <c r="G16" s="59"/>
      <c r="H16" s="59"/>
      <c r="I16" s="59"/>
      <c r="J16" s="59" t="s">
        <v>48</v>
      </c>
      <c r="K16" s="16"/>
    </row>
    <row r="17" spans="1:11" ht="15.75">
      <c r="A17" s="20" t="s">
        <v>10</v>
      </c>
      <c r="B17" s="61" t="s">
        <v>47</v>
      </c>
      <c r="C17" s="61" t="s">
        <v>51</v>
      </c>
      <c r="D17" s="61" t="s">
        <v>2</v>
      </c>
      <c r="E17" s="61" t="s">
        <v>52</v>
      </c>
      <c r="F17" s="61"/>
      <c r="G17" s="61" t="s">
        <v>11</v>
      </c>
      <c r="H17" s="61" t="s">
        <v>5</v>
      </c>
      <c r="I17" s="61" t="s">
        <v>46</v>
      </c>
      <c r="J17" s="61" t="s">
        <v>47</v>
      </c>
      <c r="K17" s="16"/>
    </row>
    <row r="18" spans="1:11" ht="15.75">
      <c r="A18" s="16"/>
      <c r="B18" s="16"/>
      <c r="C18" s="16"/>
      <c r="D18" s="16"/>
      <c r="E18" s="60" t="s">
        <v>25</v>
      </c>
      <c r="G18" s="16"/>
      <c r="H18" s="16"/>
      <c r="I18" s="16"/>
      <c r="J18" s="16"/>
      <c r="K18" s="16"/>
    </row>
    <row r="19" spans="1:11" ht="15.75">
      <c r="A19" s="16"/>
      <c r="B19" s="16"/>
      <c r="C19" s="16"/>
      <c r="D19" s="16"/>
      <c r="E19" s="16"/>
      <c r="G19" s="16"/>
      <c r="H19" s="16"/>
      <c r="I19" s="16"/>
      <c r="J19" s="16"/>
      <c r="K19" s="16"/>
    </row>
    <row r="20" spans="1:11" ht="15.75">
      <c r="A20" s="19" t="s">
        <v>108</v>
      </c>
      <c r="B20" s="23">
        <v>54.233</v>
      </c>
      <c r="C20" s="83">
        <v>0</v>
      </c>
      <c r="D20" s="23">
        <v>1163</v>
      </c>
      <c r="E20" s="23">
        <f>+B20+C20+D20</f>
        <v>1217.233</v>
      </c>
      <c r="G20" s="23">
        <f>+I20-H20</f>
        <v>1079.705</v>
      </c>
      <c r="H20" s="23">
        <v>92.528</v>
      </c>
      <c r="I20" s="23">
        <f>+E20-J20</f>
        <v>1172.233</v>
      </c>
      <c r="J20" s="23">
        <v>45</v>
      </c>
      <c r="K20" s="16"/>
    </row>
    <row r="21" spans="1:11" ht="18.75">
      <c r="A21" s="19" t="s">
        <v>122</v>
      </c>
      <c r="B21" s="23">
        <f>+J20</f>
        <v>45</v>
      </c>
      <c r="C21" s="83">
        <v>0.2</v>
      </c>
      <c r="D21" s="23">
        <v>1090</v>
      </c>
      <c r="E21" s="23">
        <f>+B21+C21+D21</f>
        <v>1135.2</v>
      </c>
      <c r="G21" s="23">
        <f>+I21-H21</f>
        <v>1010.2</v>
      </c>
      <c r="H21" s="23">
        <v>75</v>
      </c>
      <c r="I21" s="23">
        <f>+E21-J21</f>
        <v>1085.2</v>
      </c>
      <c r="J21" s="23">
        <v>50</v>
      </c>
      <c r="K21" s="16"/>
    </row>
    <row r="22" spans="1:11" ht="18.75">
      <c r="A22" s="15" t="s">
        <v>160</v>
      </c>
      <c r="B22" s="32">
        <f>+J21</f>
        <v>50</v>
      </c>
      <c r="C22" s="82">
        <v>0.2</v>
      </c>
      <c r="D22" s="32">
        <v>1125</v>
      </c>
      <c r="E22" s="32">
        <f>+B22+C22+D22</f>
        <v>1175.2</v>
      </c>
      <c r="F22" s="32"/>
      <c r="G22" s="32">
        <f>+I22-H22</f>
        <v>1040.2</v>
      </c>
      <c r="H22" s="32">
        <v>85</v>
      </c>
      <c r="I22" s="32">
        <f>+E22-J22</f>
        <v>1125.2</v>
      </c>
      <c r="J22" s="32">
        <v>50</v>
      </c>
      <c r="K22" s="16"/>
    </row>
    <row r="23" spans="1:11" ht="18.75">
      <c r="A23" s="55" t="s">
        <v>44</v>
      </c>
      <c r="B23" s="16"/>
      <c r="C23" s="23"/>
      <c r="D23" s="23"/>
      <c r="E23" s="23"/>
      <c r="F23" s="23"/>
      <c r="G23" s="23"/>
      <c r="H23" s="23"/>
      <c r="I23" s="16"/>
      <c r="J23" s="16"/>
      <c r="K23" s="16"/>
    </row>
    <row r="24" spans="1:11" ht="15.75">
      <c r="A24" s="16" t="s">
        <v>148</v>
      </c>
      <c r="B24" s="33"/>
      <c r="C24" s="33"/>
      <c r="D24" s="33"/>
      <c r="E24" s="33"/>
      <c r="F24" s="33"/>
      <c r="G24" s="33"/>
      <c r="H24" s="33"/>
      <c r="I24" s="16"/>
      <c r="J24" s="16"/>
      <c r="K24" s="16"/>
    </row>
    <row r="25" spans="1:11" ht="15.75">
      <c r="A25" s="19"/>
      <c r="B25" s="24"/>
      <c r="C25" s="24"/>
      <c r="D25" s="24"/>
      <c r="E25" s="24"/>
      <c r="F25" s="24"/>
      <c r="G25" s="24"/>
      <c r="H25" s="24"/>
      <c r="I25" s="16"/>
      <c r="J25" s="16"/>
      <c r="K25" s="16"/>
    </row>
    <row r="26" spans="1:11" ht="15.75">
      <c r="A26" s="19"/>
      <c r="B26" s="24"/>
      <c r="C26" s="29"/>
      <c r="D26" s="24"/>
      <c r="E26" s="24"/>
      <c r="F26" s="24"/>
      <c r="G26" s="24"/>
      <c r="H26" s="24"/>
      <c r="I26" s="16"/>
      <c r="J26" s="16"/>
      <c r="K26" s="16"/>
    </row>
    <row r="27" spans="1:11" ht="15.75">
      <c r="A27" s="15" t="s">
        <v>15</v>
      </c>
      <c r="B27" s="15"/>
      <c r="C27" s="15"/>
      <c r="D27" s="15"/>
      <c r="E27" s="15"/>
      <c r="F27" s="15"/>
      <c r="G27" s="15"/>
      <c r="H27" s="15"/>
      <c r="I27" s="16"/>
      <c r="J27" s="15"/>
      <c r="K27" s="16"/>
    </row>
    <row r="28" spans="1:11" ht="15.75">
      <c r="A28" s="16"/>
      <c r="B28" s="18"/>
      <c r="C28" s="18" t="s">
        <v>1</v>
      </c>
      <c r="D28" s="18"/>
      <c r="E28" s="18"/>
      <c r="G28" s="18"/>
      <c r="H28" s="91" t="s">
        <v>32</v>
      </c>
      <c r="I28" s="18"/>
      <c r="K28" s="16"/>
    </row>
    <row r="29" spans="1:11" ht="15.75">
      <c r="A29" s="16" t="s">
        <v>43</v>
      </c>
      <c r="B29" s="59" t="s">
        <v>50</v>
      </c>
      <c r="C29" s="59"/>
      <c r="D29" s="59"/>
      <c r="E29" s="59"/>
      <c r="F29" s="63"/>
      <c r="G29" s="59"/>
      <c r="H29" s="59"/>
      <c r="I29" s="59"/>
      <c r="J29" s="59" t="s">
        <v>48</v>
      </c>
      <c r="K29" s="16"/>
    </row>
    <row r="30" spans="1:11" ht="15.75">
      <c r="A30" s="20" t="s">
        <v>10</v>
      </c>
      <c r="B30" s="61" t="s">
        <v>47</v>
      </c>
      <c r="C30" s="61" t="s">
        <v>51</v>
      </c>
      <c r="D30" s="61" t="s">
        <v>2</v>
      </c>
      <c r="E30" s="61" t="s">
        <v>52</v>
      </c>
      <c r="F30" s="61"/>
      <c r="G30" s="61" t="s">
        <v>49</v>
      </c>
      <c r="H30" s="61" t="s">
        <v>5</v>
      </c>
      <c r="I30" s="61" t="s">
        <v>46</v>
      </c>
      <c r="J30" s="61" t="s">
        <v>47</v>
      </c>
      <c r="K30" s="16"/>
    </row>
    <row r="31" spans="1:11" ht="15.75">
      <c r="A31" s="16"/>
      <c r="B31" s="16"/>
      <c r="C31" s="16"/>
      <c r="D31" s="16"/>
      <c r="E31" s="60" t="s">
        <v>26</v>
      </c>
      <c r="G31" s="16"/>
      <c r="H31" s="16"/>
      <c r="I31" s="16"/>
      <c r="J31" s="16"/>
      <c r="K31" s="16"/>
    </row>
    <row r="32" spans="1:11" ht="15.75">
      <c r="A32" s="16"/>
      <c r="B32" s="16"/>
      <c r="C32" s="16"/>
      <c r="D32" s="16"/>
      <c r="E32" s="16"/>
      <c r="G32" s="16"/>
      <c r="H32" s="16"/>
      <c r="I32" s="16"/>
      <c r="J32" s="16"/>
      <c r="K32" s="16"/>
    </row>
    <row r="33" spans="1:11" ht="15.75">
      <c r="A33" s="19" t="s">
        <v>108</v>
      </c>
      <c r="B33" s="23">
        <v>92.539</v>
      </c>
      <c r="C33" s="23">
        <v>0.202</v>
      </c>
      <c r="D33" s="23">
        <v>835</v>
      </c>
      <c r="E33" s="23">
        <f>+B33+C33+D33</f>
        <v>927.741</v>
      </c>
      <c r="G33" s="23">
        <f>+I33-H33</f>
        <v>598.913</v>
      </c>
      <c r="H33" s="23">
        <v>163.828</v>
      </c>
      <c r="I33" s="23">
        <f>+E33-J33</f>
        <v>762.741</v>
      </c>
      <c r="J33" s="23">
        <v>165</v>
      </c>
      <c r="K33" s="16"/>
    </row>
    <row r="34" spans="1:11" ht="18.75">
      <c r="A34" s="19" t="s">
        <v>122</v>
      </c>
      <c r="B34" s="23">
        <f>+J33</f>
        <v>165</v>
      </c>
      <c r="C34" s="23">
        <v>10</v>
      </c>
      <c r="D34" s="23">
        <v>755</v>
      </c>
      <c r="E34" s="23">
        <f>+B34+C34+D34</f>
        <v>930</v>
      </c>
      <c r="G34" s="23">
        <f>+I34-H34</f>
        <v>565</v>
      </c>
      <c r="H34" s="23">
        <v>265</v>
      </c>
      <c r="I34" s="23">
        <f>+E34-J34</f>
        <v>830</v>
      </c>
      <c r="J34" s="23">
        <v>100</v>
      </c>
      <c r="K34" s="16"/>
    </row>
    <row r="35" spans="1:11" ht="18.75">
      <c r="A35" s="15" t="s">
        <v>160</v>
      </c>
      <c r="B35" s="32">
        <f>+J34</f>
        <v>100</v>
      </c>
      <c r="C35" s="32">
        <v>0.3</v>
      </c>
      <c r="D35" s="32">
        <v>800</v>
      </c>
      <c r="E35" s="32">
        <f>+B35+C35+D35</f>
        <v>900.3</v>
      </c>
      <c r="F35" s="32"/>
      <c r="G35" s="32">
        <f>+I35-H35</f>
        <v>670.3</v>
      </c>
      <c r="H35" s="32">
        <v>130</v>
      </c>
      <c r="I35" s="32">
        <f>+E35-J35</f>
        <v>800.3</v>
      </c>
      <c r="J35" s="32">
        <v>100</v>
      </c>
      <c r="K35" s="16"/>
    </row>
    <row r="36" spans="1:11" ht="18.75">
      <c r="A36" s="55" t="s">
        <v>44</v>
      </c>
      <c r="B36" s="16"/>
      <c r="C36" s="23"/>
      <c r="D36" s="23"/>
      <c r="E36" s="23"/>
      <c r="F36" s="23"/>
      <c r="G36" s="23"/>
      <c r="H36" s="23"/>
      <c r="I36" s="16"/>
      <c r="J36" s="16"/>
      <c r="K36" s="16"/>
    </row>
    <row r="37" spans="1:11" ht="15.75">
      <c r="A37" s="16" t="s">
        <v>148</v>
      </c>
      <c r="B37" s="24"/>
      <c r="C37" s="29"/>
      <c r="D37" s="24"/>
      <c r="E37" s="24"/>
      <c r="F37" s="24"/>
      <c r="G37" s="24"/>
      <c r="H37" s="24"/>
      <c r="I37" s="16"/>
      <c r="J37" s="16"/>
      <c r="K37" s="16"/>
    </row>
    <row r="38" spans="1:11" ht="15.75">
      <c r="A38" s="19"/>
      <c r="B38" s="19"/>
      <c r="C38" s="19"/>
      <c r="D38" s="19"/>
      <c r="E38" s="19"/>
      <c r="F38" s="19"/>
      <c r="G38" s="19"/>
      <c r="H38" s="19"/>
      <c r="I38" s="16"/>
      <c r="J38" s="16"/>
      <c r="K38" s="16"/>
    </row>
    <row r="39" spans="1:11" ht="15.7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1:15" ht="15.75">
      <c r="A40" s="15" t="s">
        <v>16</v>
      </c>
      <c r="B40" s="15"/>
      <c r="C40" s="15"/>
      <c r="D40" s="15"/>
      <c r="E40" s="15"/>
      <c r="F40" s="15"/>
      <c r="G40" s="15"/>
      <c r="H40" s="15"/>
      <c r="I40" s="15"/>
      <c r="J40" s="16"/>
      <c r="K40" s="16"/>
      <c r="L40" s="16"/>
      <c r="O40" s="15"/>
    </row>
    <row r="41" spans="1:14" ht="15.75">
      <c r="A41" s="16"/>
      <c r="B41" s="132" t="s">
        <v>38</v>
      </c>
      <c r="C41" s="132"/>
      <c r="D41" s="17" t="s">
        <v>41</v>
      </c>
      <c r="E41" s="18"/>
      <c r="F41" s="18" t="s">
        <v>1</v>
      </c>
      <c r="G41" s="18"/>
      <c r="H41" s="18"/>
      <c r="J41" s="18"/>
      <c r="K41" s="18"/>
      <c r="L41" s="18" t="s">
        <v>32</v>
      </c>
      <c r="M41" s="18"/>
      <c r="N41" s="18"/>
    </row>
    <row r="42" spans="1:15" ht="15.75">
      <c r="A42" s="16" t="s">
        <v>43</v>
      </c>
      <c r="B42" s="17" t="s">
        <v>39</v>
      </c>
      <c r="C42" s="17" t="s">
        <v>40</v>
      </c>
      <c r="D42" s="16"/>
      <c r="E42" s="59" t="s">
        <v>50</v>
      </c>
      <c r="F42" s="59"/>
      <c r="G42" s="59"/>
      <c r="H42" s="59"/>
      <c r="J42" s="17" t="s">
        <v>11</v>
      </c>
      <c r="K42" s="59"/>
      <c r="L42" s="59" t="s">
        <v>17</v>
      </c>
      <c r="M42" s="59"/>
      <c r="N42" s="59"/>
      <c r="O42" s="59" t="s">
        <v>48</v>
      </c>
    </row>
    <row r="43" spans="1:15" ht="15.75">
      <c r="A43" s="20" t="s">
        <v>35</v>
      </c>
      <c r="B43" s="20"/>
      <c r="C43" s="20"/>
      <c r="D43" s="20"/>
      <c r="E43" s="61" t="s">
        <v>47</v>
      </c>
      <c r="F43" s="61" t="s">
        <v>51</v>
      </c>
      <c r="G43" s="61" t="s">
        <v>2</v>
      </c>
      <c r="H43" s="21" t="s">
        <v>52</v>
      </c>
      <c r="I43" s="21"/>
      <c r="J43" s="21" t="s">
        <v>56</v>
      </c>
      <c r="K43" s="61" t="s">
        <v>54</v>
      </c>
      <c r="L43" s="61" t="s">
        <v>6</v>
      </c>
      <c r="M43" s="61" t="s">
        <v>5</v>
      </c>
      <c r="N43" s="21" t="s">
        <v>52</v>
      </c>
      <c r="O43" s="61" t="s">
        <v>47</v>
      </c>
    </row>
    <row r="44" spans="1:15" ht="15.75">
      <c r="A44" s="16"/>
      <c r="B44" s="130" t="s">
        <v>157</v>
      </c>
      <c r="C44" s="131"/>
      <c r="D44" s="112" t="s">
        <v>150</v>
      </c>
      <c r="E44" s="16"/>
      <c r="F44" s="16"/>
      <c r="G44" s="16"/>
      <c r="H44" s="60" t="s">
        <v>27</v>
      </c>
      <c r="J44" s="16"/>
      <c r="K44" s="16"/>
      <c r="L44" s="16"/>
      <c r="M44" s="16"/>
      <c r="N44" s="16"/>
      <c r="O44" s="16"/>
    </row>
    <row r="45" spans="1:15" ht="15.75">
      <c r="A45" s="16"/>
      <c r="E45" s="16"/>
      <c r="F45" s="16"/>
      <c r="G45" s="16"/>
      <c r="H45" s="16"/>
      <c r="J45" s="16"/>
      <c r="K45" s="16"/>
      <c r="L45" s="16"/>
      <c r="M45" s="16"/>
      <c r="N45" s="16"/>
      <c r="O45" s="16"/>
    </row>
    <row r="46" spans="1:15" ht="15.75">
      <c r="A46" s="19" t="s">
        <v>108</v>
      </c>
      <c r="B46" s="119">
        <v>1288</v>
      </c>
      <c r="C46" s="119">
        <v>1255</v>
      </c>
      <c r="D46" s="121">
        <f>G46*1000/C46</f>
        <v>3312.223107569721</v>
      </c>
      <c r="E46" s="23">
        <v>1828.748</v>
      </c>
      <c r="F46" s="23">
        <v>64.5919124166918</v>
      </c>
      <c r="G46" s="23">
        <v>4156.84</v>
      </c>
      <c r="H46" s="23">
        <f>+E46+F46+G46</f>
        <v>6050.179912416692</v>
      </c>
      <c r="J46" s="23">
        <v>2839.7</v>
      </c>
      <c r="K46" s="23">
        <v>586.553</v>
      </c>
      <c r="L46" s="23">
        <f>+N46-J46-K46-M46</f>
        <v>502.4034567803826</v>
      </c>
      <c r="M46" s="23">
        <v>605.5844556363093</v>
      </c>
      <c r="N46" s="23">
        <f>+H46-O46</f>
        <v>4534.240912416692</v>
      </c>
      <c r="O46" s="23">
        <v>1515.939</v>
      </c>
    </row>
    <row r="47" spans="1:15" ht="18.75">
      <c r="A47" s="19" t="s">
        <v>122</v>
      </c>
      <c r="B47" s="119">
        <v>1140.6</v>
      </c>
      <c r="C47" s="119">
        <v>1097.6</v>
      </c>
      <c r="D47" s="121">
        <f>G47*1000/C47</f>
        <v>3312.973760932945</v>
      </c>
      <c r="E47" s="23">
        <f>O46</f>
        <v>1515.939</v>
      </c>
      <c r="F47" s="23">
        <v>200</v>
      </c>
      <c r="G47" s="23">
        <v>3636.32</v>
      </c>
      <c r="H47" s="23">
        <f>+E47+F47+G47</f>
        <v>5352.259</v>
      </c>
      <c r="J47" s="23">
        <v>2970</v>
      </c>
      <c r="K47" s="23">
        <v>575</v>
      </c>
      <c r="L47" s="23">
        <f>+N47-J47-K47-M47</f>
        <v>377.259</v>
      </c>
      <c r="M47" s="23">
        <v>525</v>
      </c>
      <c r="N47" s="23">
        <f>+H47-O47</f>
        <v>4447.259</v>
      </c>
      <c r="O47" s="23">
        <v>905</v>
      </c>
    </row>
    <row r="48" spans="1:15" ht="18.75">
      <c r="A48" s="15" t="s">
        <v>160</v>
      </c>
      <c r="B48" s="120">
        <v>1422</v>
      </c>
      <c r="C48" s="120">
        <v>1394</v>
      </c>
      <c r="D48" s="122">
        <f>G48*1000/C48</f>
        <v>3382.3529411764707</v>
      </c>
      <c r="E48" s="32">
        <f>O47</f>
        <v>905</v>
      </c>
      <c r="F48" s="32">
        <v>100</v>
      </c>
      <c r="G48" s="32">
        <v>4715</v>
      </c>
      <c r="H48" s="32">
        <f>+E48+F48+G48</f>
        <v>5720</v>
      </c>
      <c r="I48" s="32"/>
      <c r="J48" s="32">
        <v>3018</v>
      </c>
      <c r="K48" s="32">
        <v>505</v>
      </c>
      <c r="L48" s="32">
        <f>+N48-J48-K48-M48</f>
        <v>481</v>
      </c>
      <c r="M48" s="32">
        <v>550</v>
      </c>
      <c r="N48" s="32">
        <f>+H48-O48</f>
        <v>4554</v>
      </c>
      <c r="O48" s="32">
        <v>1166</v>
      </c>
    </row>
    <row r="49" spans="1:11" ht="18.75">
      <c r="A49" s="55" t="s">
        <v>44</v>
      </c>
      <c r="B49" s="16"/>
      <c r="C49" s="23"/>
      <c r="D49" s="23"/>
      <c r="E49" s="23"/>
      <c r="F49" s="23"/>
      <c r="G49" s="23"/>
      <c r="H49" s="23"/>
      <c r="I49" s="16"/>
      <c r="J49" s="16"/>
      <c r="K49" s="16"/>
    </row>
    <row r="50" spans="1:11" ht="15.75">
      <c r="A50" s="16" t="s">
        <v>147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5.75">
      <c r="A51" s="16" t="s">
        <v>153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1:11" ht="15.75">
      <c r="A52" s="16" t="s">
        <v>34</v>
      </c>
      <c r="B52" s="78">
        <f ca="1">NOW()</f>
        <v>41073.655623148145</v>
      </c>
      <c r="C52" s="16"/>
      <c r="D52" s="16"/>
      <c r="E52" s="16"/>
      <c r="F52" s="16"/>
      <c r="G52" s="16"/>
      <c r="H52" s="16"/>
      <c r="I52" s="16"/>
      <c r="J52" s="16"/>
      <c r="K52" s="16"/>
    </row>
    <row r="53" spans="7:8" ht="15.75">
      <c r="G53" s="16"/>
      <c r="H53" s="16"/>
    </row>
    <row r="54" spans="7:8" ht="15.75">
      <c r="G54" s="16"/>
      <c r="H54" s="16"/>
    </row>
    <row r="55" spans="7:8" ht="15.75">
      <c r="G55" s="16"/>
      <c r="H55" s="16"/>
    </row>
    <row r="56" spans="7:8" ht="15.75">
      <c r="G56" s="16"/>
      <c r="H56" s="16"/>
    </row>
  </sheetData>
  <sheetProtection/>
  <mergeCells count="2">
    <mergeCell ref="B41:C41"/>
    <mergeCell ref="B44:C4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7" width="11.7109375" style="0" customWidth="1"/>
  </cols>
  <sheetData>
    <row r="1" spans="1:11" ht="15" customHeight="1">
      <c r="A1" s="15" t="s">
        <v>83</v>
      </c>
      <c r="B1" s="15"/>
      <c r="C1" s="15"/>
      <c r="D1" s="15"/>
      <c r="E1" s="15"/>
      <c r="F1" s="15"/>
      <c r="G1" s="15"/>
      <c r="H1" s="2"/>
      <c r="I1" s="2"/>
      <c r="J1" s="2"/>
      <c r="K1" s="2"/>
    </row>
    <row r="2" spans="1:11" ht="15" customHeight="1">
      <c r="A2" s="19" t="s">
        <v>18</v>
      </c>
      <c r="B2" s="62" t="s">
        <v>110</v>
      </c>
      <c r="C2" s="62" t="s">
        <v>111</v>
      </c>
      <c r="D2" s="62" t="s">
        <v>115</v>
      </c>
      <c r="E2" s="62" t="s">
        <v>112</v>
      </c>
      <c r="F2" s="62" t="s">
        <v>113</v>
      </c>
      <c r="G2" s="62" t="s">
        <v>114</v>
      </c>
      <c r="H2" s="2"/>
      <c r="I2" s="2"/>
      <c r="J2" s="2"/>
      <c r="K2" s="2"/>
    </row>
    <row r="3" spans="1:11" ht="15" customHeight="1">
      <c r="A3" s="15" t="s">
        <v>19</v>
      </c>
      <c r="B3" s="61"/>
      <c r="C3" s="68"/>
      <c r="D3" s="68"/>
      <c r="E3" s="68"/>
      <c r="F3" s="68"/>
      <c r="G3" s="68"/>
      <c r="H3" s="2"/>
      <c r="I3" s="2"/>
      <c r="J3" s="2"/>
      <c r="K3" s="3"/>
    </row>
    <row r="4" spans="1:11" ht="15.75">
      <c r="A4" s="34"/>
      <c r="B4" s="69" t="s">
        <v>144</v>
      </c>
      <c r="C4" s="69" t="s">
        <v>77</v>
      </c>
      <c r="D4" s="69" t="s">
        <v>78</v>
      </c>
      <c r="E4" s="69" t="s">
        <v>78</v>
      </c>
      <c r="F4" s="69" t="s">
        <v>143</v>
      </c>
      <c r="G4" s="69" t="s">
        <v>144</v>
      </c>
      <c r="H4" s="3"/>
      <c r="I4" s="3"/>
      <c r="J4" s="3"/>
      <c r="K4" s="3"/>
    </row>
    <row r="5" spans="1:11" ht="15.75">
      <c r="A5" s="16"/>
      <c r="B5" s="16"/>
      <c r="C5" s="16"/>
      <c r="D5" s="16"/>
      <c r="E5" s="16"/>
      <c r="F5" s="16"/>
      <c r="G5" s="16"/>
      <c r="H5" s="2"/>
      <c r="I5" s="2"/>
      <c r="J5" s="2"/>
      <c r="K5" s="2"/>
    </row>
    <row r="6" spans="1:11" ht="15.75">
      <c r="A6" s="16" t="s">
        <v>28</v>
      </c>
      <c r="B6" s="38">
        <v>4.38</v>
      </c>
      <c r="C6" s="39">
        <v>90.5</v>
      </c>
      <c r="D6" s="39">
        <v>9.62</v>
      </c>
      <c r="E6" s="76">
        <v>8.77</v>
      </c>
      <c r="F6" s="39">
        <v>23.4</v>
      </c>
      <c r="G6" s="39">
        <v>4.29</v>
      </c>
      <c r="H6" s="4"/>
      <c r="I6" s="4"/>
      <c r="J6" s="4"/>
      <c r="K6" s="4"/>
    </row>
    <row r="7" spans="1:11" ht="15.75">
      <c r="A7" s="16" t="s">
        <v>36</v>
      </c>
      <c r="B7" s="38">
        <v>5.53</v>
      </c>
      <c r="C7" s="39">
        <v>101</v>
      </c>
      <c r="D7" s="39">
        <v>12.1</v>
      </c>
      <c r="E7" s="76">
        <v>10.6</v>
      </c>
      <c r="F7" s="39">
        <v>18.2</v>
      </c>
      <c r="G7" s="39">
        <v>5.77</v>
      </c>
      <c r="H7" s="4"/>
      <c r="I7" s="4"/>
      <c r="J7" s="4"/>
      <c r="K7" s="4"/>
    </row>
    <row r="8" spans="1:11" ht="15.75">
      <c r="A8" s="16" t="s">
        <v>42</v>
      </c>
      <c r="B8" s="38">
        <v>7.34</v>
      </c>
      <c r="C8" s="39">
        <v>117</v>
      </c>
      <c r="D8" s="39">
        <v>12.1</v>
      </c>
      <c r="E8" s="76">
        <v>10.6</v>
      </c>
      <c r="F8" s="39">
        <v>19.3</v>
      </c>
      <c r="G8" s="39">
        <v>5.88</v>
      </c>
      <c r="H8" s="4"/>
      <c r="I8" s="4"/>
      <c r="J8" s="4"/>
      <c r="K8" s="4"/>
    </row>
    <row r="9" spans="1:11" ht="15.75">
      <c r="A9" s="16" t="s">
        <v>64</v>
      </c>
      <c r="B9" s="38">
        <v>5.74</v>
      </c>
      <c r="C9" s="39">
        <v>107</v>
      </c>
      <c r="D9" s="39">
        <v>13.7</v>
      </c>
      <c r="E9" s="76">
        <v>10.7</v>
      </c>
      <c r="F9" s="39">
        <v>18.9</v>
      </c>
      <c r="G9" s="39">
        <v>8.07</v>
      </c>
      <c r="H9" s="4"/>
      <c r="I9" s="4"/>
      <c r="J9" s="4"/>
      <c r="K9" s="4"/>
    </row>
    <row r="10" spans="1:11" ht="15.75">
      <c r="A10" s="16" t="s">
        <v>79</v>
      </c>
      <c r="B10" s="75">
        <v>5.66</v>
      </c>
      <c r="C10" s="75">
        <v>96</v>
      </c>
      <c r="D10" s="76">
        <v>12.1</v>
      </c>
      <c r="E10" s="76">
        <v>9.62</v>
      </c>
      <c r="F10" s="75">
        <v>17.3</v>
      </c>
      <c r="G10" s="75">
        <v>5.94</v>
      </c>
      <c r="H10" s="4"/>
      <c r="I10" s="4"/>
      <c r="J10" s="4"/>
      <c r="K10" s="4"/>
    </row>
    <row r="11" spans="1:11" ht="15.75">
      <c r="A11" s="16" t="s">
        <v>82</v>
      </c>
      <c r="B11" s="75">
        <v>6.43</v>
      </c>
      <c r="C11" s="75">
        <v>111</v>
      </c>
      <c r="D11" s="76">
        <v>14.5</v>
      </c>
      <c r="E11" s="76">
        <v>11.9</v>
      </c>
      <c r="F11" s="75">
        <v>17.7</v>
      </c>
      <c r="G11" s="75">
        <v>5.8</v>
      </c>
      <c r="H11" s="4"/>
      <c r="I11" s="4"/>
      <c r="J11" s="4"/>
      <c r="K11" s="4"/>
    </row>
    <row r="12" spans="1:11" ht="15.75">
      <c r="A12" s="16" t="s">
        <v>86</v>
      </c>
      <c r="B12" s="76">
        <v>10.1</v>
      </c>
      <c r="C12" s="75">
        <v>162</v>
      </c>
      <c r="D12" s="76">
        <v>21.7</v>
      </c>
      <c r="E12" s="76">
        <v>18.3</v>
      </c>
      <c r="F12" s="76">
        <v>20.5</v>
      </c>
      <c r="G12" s="76">
        <v>13</v>
      </c>
      <c r="H12" s="4"/>
      <c r="I12" s="4"/>
      <c r="J12" s="4"/>
      <c r="K12" s="4"/>
    </row>
    <row r="13" spans="1:11" ht="15.75">
      <c r="A13" s="16" t="s">
        <v>89</v>
      </c>
      <c r="B13" s="76">
        <v>9.97</v>
      </c>
      <c r="C13" s="75">
        <v>223</v>
      </c>
      <c r="D13" s="76">
        <v>21.8</v>
      </c>
      <c r="E13" s="76">
        <v>18.7</v>
      </c>
      <c r="F13" s="76">
        <v>23</v>
      </c>
      <c r="G13" s="76">
        <v>12.7</v>
      </c>
      <c r="H13" s="4"/>
      <c r="I13" s="4"/>
      <c r="J13" s="4"/>
      <c r="K13" s="4"/>
    </row>
    <row r="14" spans="1:11" ht="15.75">
      <c r="A14" s="16" t="s">
        <v>107</v>
      </c>
      <c r="B14" s="76">
        <v>9.59</v>
      </c>
      <c r="C14" s="75">
        <v>158</v>
      </c>
      <c r="D14" s="76">
        <v>15.1</v>
      </c>
      <c r="E14" s="76">
        <v>16.2</v>
      </c>
      <c r="F14" s="76">
        <v>21.7</v>
      </c>
      <c r="G14" s="76">
        <v>8.15</v>
      </c>
      <c r="H14" s="4"/>
      <c r="I14" s="4"/>
      <c r="J14" s="4"/>
      <c r="K14" s="4"/>
    </row>
    <row r="15" spans="1:11" ht="15.75">
      <c r="A15" s="16" t="s">
        <v>108</v>
      </c>
      <c r="B15" s="76">
        <v>11.3</v>
      </c>
      <c r="C15" s="75">
        <v>161</v>
      </c>
      <c r="D15" s="75">
        <v>23.3</v>
      </c>
      <c r="E15" s="76">
        <v>19.3</v>
      </c>
      <c r="F15" s="76">
        <v>22.5</v>
      </c>
      <c r="G15" s="76">
        <v>12.2</v>
      </c>
      <c r="H15" s="4"/>
      <c r="I15" s="4"/>
      <c r="J15" s="4"/>
      <c r="K15" s="4"/>
    </row>
    <row r="16" spans="1:11" ht="18.75">
      <c r="A16" s="16" t="s">
        <v>122</v>
      </c>
      <c r="B16" s="76">
        <v>12.3</v>
      </c>
      <c r="C16" s="75">
        <v>258</v>
      </c>
      <c r="D16" s="75">
        <v>29.1</v>
      </c>
      <c r="E16" s="76">
        <v>23.96</v>
      </c>
      <c r="F16" s="76">
        <v>31</v>
      </c>
      <c r="G16" s="76">
        <v>14.02</v>
      </c>
      <c r="H16" s="4"/>
      <c r="I16" s="4"/>
      <c r="J16" s="4"/>
      <c r="K16" s="4"/>
    </row>
    <row r="17" spans="1:11" ht="18.75">
      <c r="A17" s="16" t="s">
        <v>161</v>
      </c>
      <c r="B17" s="76" t="s">
        <v>164</v>
      </c>
      <c r="C17" s="75" t="s">
        <v>175</v>
      </c>
      <c r="D17" s="75" t="s">
        <v>165</v>
      </c>
      <c r="E17" s="76" t="s">
        <v>166</v>
      </c>
      <c r="F17" s="76" t="s">
        <v>176</v>
      </c>
      <c r="G17" s="76" t="s">
        <v>167</v>
      </c>
      <c r="H17" s="4"/>
      <c r="I17" s="4"/>
      <c r="J17" s="4"/>
      <c r="K17" s="4"/>
    </row>
    <row r="18" spans="1:11" ht="15.75">
      <c r="A18" s="19"/>
      <c r="B18" s="24"/>
      <c r="C18" s="40"/>
      <c r="D18" s="76"/>
      <c r="E18" s="39"/>
      <c r="F18" s="39"/>
      <c r="G18" s="39"/>
      <c r="H18" s="4"/>
      <c r="I18" s="4"/>
      <c r="J18" s="4"/>
      <c r="K18" s="4"/>
    </row>
    <row r="19" spans="1:8" ht="15.75">
      <c r="A19" s="49" t="s">
        <v>108</v>
      </c>
      <c r="B19" s="39"/>
      <c r="C19" s="48"/>
      <c r="D19" s="39"/>
      <c r="E19" s="48"/>
      <c r="F19" s="39"/>
      <c r="G19" s="48"/>
      <c r="H19" s="2"/>
    </row>
    <row r="20" spans="1:8" ht="15.75">
      <c r="A20" s="16" t="s">
        <v>94</v>
      </c>
      <c r="B20" s="76">
        <v>9.98</v>
      </c>
      <c r="C20" s="41">
        <v>154</v>
      </c>
      <c r="D20" s="37">
        <v>18.1</v>
      </c>
      <c r="E20" s="41">
        <v>17.4</v>
      </c>
      <c r="F20" s="41">
        <v>19.9</v>
      </c>
      <c r="G20" s="37">
        <v>10.8</v>
      </c>
      <c r="H20" s="2"/>
    </row>
    <row r="21" spans="1:8" ht="15.75">
      <c r="A21" s="16" t="s">
        <v>95</v>
      </c>
      <c r="B21" s="76">
        <v>10.2</v>
      </c>
      <c r="C21" s="41">
        <v>158</v>
      </c>
      <c r="D21" s="37">
        <v>19.9</v>
      </c>
      <c r="E21" s="41">
        <v>18.2</v>
      </c>
      <c r="F21" s="41">
        <v>21.4</v>
      </c>
      <c r="G21" s="37">
        <v>11.8</v>
      </c>
      <c r="H21" s="2"/>
    </row>
    <row r="22" spans="1:8" ht="15.75">
      <c r="A22" s="16" t="s">
        <v>96</v>
      </c>
      <c r="B22" s="76">
        <v>11.1</v>
      </c>
      <c r="C22" s="41">
        <v>162</v>
      </c>
      <c r="D22" s="37">
        <v>18.7</v>
      </c>
      <c r="E22" s="41">
        <v>19.1</v>
      </c>
      <c r="F22" s="41">
        <v>22.3</v>
      </c>
      <c r="G22" s="37">
        <v>12.6</v>
      </c>
      <c r="H22" s="2"/>
    </row>
    <row r="23" spans="1:8" ht="15.75">
      <c r="A23" s="16" t="s">
        <v>97</v>
      </c>
      <c r="B23" s="76">
        <v>11.6</v>
      </c>
      <c r="C23" s="41">
        <v>163</v>
      </c>
      <c r="D23" s="37">
        <v>20.6</v>
      </c>
      <c r="E23" s="41">
        <v>19.5</v>
      </c>
      <c r="F23" s="41">
        <v>24</v>
      </c>
      <c r="G23" s="37">
        <v>13.1</v>
      </c>
      <c r="H23" s="2"/>
    </row>
    <row r="24" spans="1:8" ht="15.75">
      <c r="A24" s="16" t="s">
        <v>98</v>
      </c>
      <c r="B24" s="76">
        <v>11.6</v>
      </c>
      <c r="C24" s="41">
        <v>165</v>
      </c>
      <c r="D24" s="37">
        <v>21.9</v>
      </c>
      <c r="E24" s="41">
        <v>20.3</v>
      </c>
      <c r="F24" s="41">
        <v>23</v>
      </c>
      <c r="G24" s="37">
        <v>13.8</v>
      </c>
      <c r="H24" s="2"/>
    </row>
    <row r="25" spans="1:8" ht="15.75">
      <c r="A25" s="16" t="s">
        <v>99</v>
      </c>
      <c r="B25" s="76">
        <v>12.7</v>
      </c>
      <c r="C25" s="41">
        <v>172</v>
      </c>
      <c r="D25" s="37">
        <v>27.4</v>
      </c>
      <c r="E25" s="41">
        <v>20.4</v>
      </c>
      <c r="F25" s="41">
        <v>23.5</v>
      </c>
      <c r="G25" s="37">
        <v>15.3</v>
      </c>
      <c r="H25" s="2"/>
    </row>
    <row r="26" spans="1:8" ht="15.75">
      <c r="A26" s="16" t="s">
        <v>100</v>
      </c>
      <c r="B26" s="76">
        <v>12.7</v>
      </c>
      <c r="C26" s="41" t="s">
        <v>12</v>
      </c>
      <c r="D26" s="37">
        <v>28.3</v>
      </c>
      <c r="E26" s="41">
        <v>23.4</v>
      </c>
      <c r="F26" s="41">
        <v>23.4</v>
      </c>
      <c r="G26" s="37">
        <v>13.7</v>
      </c>
      <c r="H26" s="2"/>
    </row>
    <row r="27" spans="1:8" ht="15.75">
      <c r="A27" s="16" t="s">
        <v>101</v>
      </c>
      <c r="B27" s="76">
        <v>13.1</v>
      </c>
      <c r="C27" s="41" t="s">
        <v>12</v>
      </c>
      <c r="D27" s="37">
        <v>28.8</v>
      </c>
      <c r="E27" s="41">
        <v>24.8</v>
      </c>
      <c r="F27" s="41">
        <v>23.1</v>
      </c>
      <c r="G27" s="37">
        <v>13.5</v>
      </c>
      <c r="H27" s="2"/>
    </row>
    <row r="28" spans="1:8" ht="15.75">
      <c r="A28" s="16" t="s">
        <v>102</v>
      </c>
      <c r="B28" s="76">
        <v>13.2</v>
      </c>
      <c r="C28" s="41" t="s">
        <v>12</v>
      </c>
      <c r="D28" s="37">
        <v>30</v>
      </c>
      <c r="E28" s="41">
        <v>23.5</v>
      </c>
      <c r="F28" s="41">
        <v>22.8</v>
      </c>
      <c r="G28" s="37">
        <v>14.2</v>
      </c>
      <c r="H28" s="2"/>
    </row>
    <row r="29" spans="1:8" ht="15.75">
      <c r="A29" s="16" t="s">
        <v>103</v>
      </c>
      <c r="B29" s="76">
        <v>13.2</v>
      </c>
      <c r="C29" s="41" t="s">
        <v>12</v>
      </c>
      <c r="D29" s="37">
        <v>29</v>
      </c>
      <c r="E29" s="41">
        <v>25.1</v>
      </c>
      <c r="F29" s="41">
        <v>23.3</v>
      </c>
      <c r="G29" s="37">
        <v>15.4</v>
      </c>
      <c r="H29" s="2"/>
    </row>
    <row r="30" spans="1:8" ht="15.75">
      <c r="A30" s="16" t="s">
        <v>104</v>
      </c>
      <c r="B30" s="76">
        <v>13.2</v>
      </c>
      <c r="C30" s="41" t="s">
        <v>12</v>
      </c>
      <c r="D30" s="37">
        <v>30.4</v>
      </c>
      <c r="E30" s="41">
        <v>24.3</v>
      </c>
      <c r="F30" s="41">
        <v>23.9</v>
      </c>
      <c r="G30" s="37">
        <v>15.4</v>
      </c>
      <c r="H30" s="2"/>
    </row>
    <row r="31" spans="1:8" ht="15.75">
      <c r="A31" s="16" t="s">
        <v>105</v>
      </c>
      <c r="B31" s="76">
        <v>13.4</v>
      </c>
      <c r="C31" s="41">
        <v>213</v>
      </c>
      <c r="D31" s="37">
        <v>32.2</v>
      </c>
      <c r="E31" s="41">
        <v>23.1</v>
      </c>
      <c r="F31" s="41">
        <v>23.2</v>
      </c>
      <c r="G31" s="37">
        <v>14.3</v>
      </c>
      <c r="H31" s="2"/>
    </row>
    <row r="32" spans="1:8" ht="15.75">
      <c r="A32" s="67"/>
      <c r="B32" s="39"/>
      <c r="C32" s="48"/>
      <c r="D32" s="39"/>
      <c r="E32" s="48"/>
      <c r="F32" s="39"/>
      <c r="G32" s="48"/>
      <c r="H32" s="2"/>
    </row>
    <row r="33" spans="1:8" ht="15.75">
      <c r="A33" s="49" t="s">
        <v>126</v>
      </c>
      <c r="B33" s="39"/>
      <c r="C33" s="48"/>
      <c r="D33" s="39"/>
      <c r="E33" s="48"/>
      <c r="F33" s="39"/>
      <c r="G33" s="48"/>
      <c r="H33" s="2"/>
    </row>
    <row r="34" spans="1:8" ht="15.75">
      <c r="A34" s="16" t="s">
        <v>94</v>
      </c>
      <c r="B34" s="76">
        <v>12.2</v>
      </c>
      <c r="C34" s="41">
        <v>245</v>
      </c>
      <c r="D34" s="37">
        <v>32.9</v>
      </c>
      <c r="E34" s="41">
        <v>23.2</v>
      </c>
      <c r="F34" s="41">
        <v>23.2</v>
      </c>
      <c r="G34" s="37">
        <v>13.5</v>
      </c>
      <c r="H34" s="2"/>
    </row>
    <row r="35" spans="1:8" ht="15.75">
      <c r="A35" s="16" t="s">
        <v>95</v>
      </c>
      <c r="B35" s="76">
        <v>11.7</v>
      </c>
      <c r="C35" s="41">
        <v>245</v>
      </c>
      <c r="D35" s="37">
        <v>29.6</v>
      </c>
      <c r="E35" s="41">
        <v>22.7</v>
      </c>
      <c r="F35" s="41">
        <v>28.3</v>
      </c>
      <c r="G35" s="37">
        <v>13.9</v>
      </c>
      <c r="H35" s="2"/>
    </row>
    <row r="36" spans="1:8" ht="15.75">
      <c r="A36" s="16" t="s">
        <v>96</v>
      </c>
      <c r="B36" s="76">
        <v>11.7</v>
      </c>
      <c r="C36" s="41">
        <v>269</v>
      </c>
      <c r="D36" s="37">
        <v>29</v>
      </c>
      <c r="E36" s="41">
        <v>23.3</v>
      </c>
      <c r="F36" s="41">
        <v>33.1</v>
      </c>
      <c r="G36" s="37">
        <v>14</v>
      </c>
      <c r="H36" s="2"/>
    </row>
    <row r="37" spans="1:8" ht="15.75">
      <c r="A37" s="16" t="s">
        <v>97</v>
      </c>
      <c r="B37" s="76">
        <v>11.5</v>
      </c>
      <c r="C37" s="41">
        <v>264</v>
      </c>
      <c r="D37" s="37">
        <v>29.6</v>
      </c>
      <c r="E37" s="41">
        <v>23</v>
      </c>
      <c r="F37" s="41">
        <v>30.8</v>
      </c>
      <c r="G37" s="37">
        <v>13.6</v>
      </c>
      <c r="H37" s="2"/>
    </row>
    <row r="38" spans="1:8" ht="15.75">
      <c r="A38" s="16" t="s">
        <v>98</v>
      </c>
      <c r="B38" s="76">
        <v>11.9</v>
      </c>
      <c r="C38" s="41">
        <v>281</v>
      </c>
      <c r="D38" s="37">
        <v>28.7</v>
      </c>
      <c r="E38" s="41">
        <v>23.3</v>
      </c>
      <c r="F38" s="41">
        <v>33.6</v>
      </c>
      <c r="G38" s="37">
        <v>13.6</v>
      </c>
      <c r="H38" s="2"/>
    </row>
    <row r="39" spans="1:8" ht="15.75">
      <c r="A39" s="16" t="s">
        <v>99</v>
      </c>
      <c r="B39" s="76">
        <v>12.2</v>
      </c>
      <c r="C39" s="41">
        <v>275</v>
      </c>
      <c r="D39" s="37">
        <v>29.6</v>
      </c>
      <c r="E39" s="41">
        <v>24.8</v>
      </c>
      <c r="F39" s="41">
        <v>32.9</v>
      </c>
      <c r="G39" s="37">
        <v>13.3</v>
      </c>
      <c r="H39" s="2"/>
    </row>
    <row r="40" spans="1:8" ht="15.75">
      <c r="A40" s="16" t="s">
        <v>100</v>
      </c>
      <c r="B40" s="76">
        <v>13</v>
      </c>
      <c r="C40" s="41" t="s">
        <v>12</v>
      </c>
      <c r="D40" s="37">
        <v>28.5</v>
      </c>
      <c r="E40" s="41">
        <v>27.1</v>
      </c>
      <c r="F40" s="41">
        <v>34.8</v>
      </c>
      <c r="G40" s="37">
        <v>13.8</v>
      </c>
      <c r="H40" s="2"/>
    </row>
    <row r="41" spans="1:8" ht="15.75">
      <c r="A41" s="16" t="s">
        <v>101</v>
      </c>
      <c r="B41" s="76">
        <v>13.7</v>
      </c>
      <c r="C41" s="41" t="s">
        <v>12</v>
      </c>
      <c r="D41" s="37">
        <v>28.5</v>
      </c>
      <c r="E41" s="41">
        <v>27.8</v>
      </c>
      <c r="F41" s="41">
        <v>35.1</v>
      </c>
      <c r="G41" s="37">
        <v>14.1</v>
      </c>
      <c r="H41" s="2"/>
    </row>
    <row r="42" spans="1:8" ht="18.75">
      <c r="A42" s="56" t="s">
        <v>177</v>
      </c>
      <c r="B42" s="42">
        <v>13.7</v>
      </c>
      <c r="C42" s="43" t="s">
        <v>12</v>
      </c>
      <c r="D42" s="42">
        <v>27</v>
      </c>
      <c r="E42" s="43">
        <v>28</v>
      </c>
      <c r="F42" s="42">
        <v>34.7</v>
      </c>
      <c r="G42" s="111">
        <v>14.1</v>
      </c>
      <c r="H42" s="2"/>
    </row>
    <row r="43" spans="1:8" ht="15.75">
      <c r="A43" s="67"/>
      <c r="B43" s="39"/>
      <c r="C43" s="48"/>
      <c r="D43" s="39"/>
      <c r="E43" s="48"/>
      <c r="F43" s="39"/>
      <c r="G43" s="48"/>
      <c r="H43" s="2"/>
    </row>
    <row r="44" spans="1:8" ht="18.75">
      <c r="A44" s="52" t="s">
        <v>155</v>
      </c>
      <c r="B44" s="38"/>
      <c r="C44" s="38"/>
      <c r="D44" s="38"/>
      <c r="E44" s="38"/>
      <c r="F44" s="38"/>
      <c r="G44" s="38"/>
      <c r="H44" s="2"/>
    </row>
    <row r="45" spans="1:8" ht="15.75">
      <c r="A45" s="16" t="s">
        <v>109</v>
      </c>
      <c r="B45" s="38"/>
      <c r="C45" s="38"/>
      <c r="D45" s="38"/>
      <c r="E45" s="38"/>
      <c r="F45" s="38"/>
      <c r="G45" s="38"/>
      <c r="H45" s="2"/>
    </row>
    <row r="46" spans="1:7" ht="15.75">
      <c r="A46" s="16" t="s">
        <v>141</v>
      </c>
      <c r="B46" s="16"/>
      <c r="C46" s="16"/>
      <c r="D46" s="16"/>
      <c r="E46" s="16"/>
      <c r="F46" s="16"/>
      <c r="G46" s="16"/>
    </row>
    <row r="47" spans="1:7" ht="15.75">
      <c r="A47" s="16" t="s">
        <v>34</v>
      </c>
      <c r="B47" s="28">
        <f ca="1">NOW()</f>
        <v>41073.655623148145</v>
      </c>
      <c r="C47" s="16"/>
      <c r="D47" s="16"/>
      <c r="E47" s="16"/>
      <c r="F47" s="16"/>
      <c r="G47" s="16"/>
    </row>
  </sheetData>
  <sheetProtection/>
  <printOptions/>
  <pageMargins left="0.75" right="0.75" top="1" bottom="1" header="0.5" footer="0.5"/>
  <pageSetup fitToHeight="1" fitToWidth="1"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5" width="11.7109375" style="0" customWidth="1"/>
    <col min="6" max="10" width="10.7109375" style="0" customWidth="1"/>
  </cols>
  <sheetData>
    <row r="1" spans="1:9" ht="15.75">
      <c r="A1" s="15" t="s">
        <v>29</v>
      </c>
      <c r="B1" s="15"/>
      <c r="C1" s="15"/>
      <c r="D1" s="15"/>
      <c r="E1" s="15"/>
      <c r="F1" s="15"/>
      <c r="G1" s="15"/>
      <c r="H1" s="15"/>
      <c r="I1" s="16"/>
    </row>
    <row r="2" spans="1:10" ht="15" customHeight="1">
      <c r="A2" s="35" t="s">
        <v>18</v>
      </c>
      <c r="B2" s="62" t="s">
        <v>58</v>
      </c>
      <c r="C2" s="62" t="s">
        <v>20</v>
      </c>
      <c r="D2" s="62" t="s">
        <v>21</v>
      </c>
      <c r="E2" s="62" t="s">
        <v>85</v>
      </c>
      <c r="F2" s="62" t="s">
        <v>59</v>
      </c>
      <c r="G2" s="62" t="s">
        <v>65</v>
      </c>
      <c r="H2" s="62" t="s">
        <v>71</v>
      </c>
      <c r="I2" s="66" t="s">
        <v>62</v>
      </c>
      <c r="J2" s="3"/>
    </row>
    <row r="3" spans="1:10" ht="15" customHeight="1">
      <c r="A3" s="21" t="s">
        <v>19</v>
      </c>
      <c r="B3" s="61" t="s">
        <v>70</v>
      </c>
      <c r="C3" s="61" t="s">
        <v>69</v>
      </c>
      <c r="D3" s="61" t="s">
        <v>68</v>
      </c>
      <c r="E3" s="61" t="s">
        <v>68</v>
      </c>
      <c r="F3" s="61" t="s">
        <v>67</v>
      </c>
      <c r="G3" s="61" t="s">
        <v>66</v>
      </c>
      <c r="H3" s="61"/>
      <c r="I3" s="61" t="s">
        <v>63</v>
      </c>
      <c r="J3" s="3"/>
    </row>
    <row r="4" spans="1:10" ht="15.75">
      <c r="A4" s="34"/>
      <c r="B4" s="35"/>
      <c r="C4" s="35"/>
      <c r="D4" s="35"/>
      <c r="E4" s="64" t="s">
        <v>143</v>
      </c>
      <c r="G4" s="35"/>
      <c r="H4" s="17"/>
      <c r="I4" s="17"/>
      <c r="J4" s="1"/>
    </row>
    <row r="5" spans="1:9" ht="15.75">
      <c r="A5" s="16"/>
      <c r="B5" s="16"/>
      <c r="C5" s="16"/>
      <c r="D5" s="16"/>
      <c r="E5" s="16"/>
      <c r="F5" s="16"/>
      <c r="G5" s="16"/>
      <c r="H5" s="16"/>
      <c r="I5" s="16"/>
    </row>
    <row r="6" spans="1:15" ht="15.75">
      <c r="A6" s="16" t="s">
        <v>28</v>
      </c>
      <c r="B6" s="38">
        <v>16.46</v>
      </c>
      <c r="C6" s="39">
        <v>17.98</v>
      </c>
      <c r="D6" s="39">
        <v>23.25</v>
      </c>
      <c r="E6" s="39">
        <v>23.45</v>
      </c>
      <c r="F6" s="39">
        <v>32.23</v>
      </c>
      <c r="G6" s="39">
        <v>19.14</v>
      </c>
      <c r="H6" s="39">
        <v>13.55</v>
      </c>
      <c r="I6" s="39">
        <v>13.87</v>
      </c>
      <c r="K6" s="8"/>
      <c r="L6" s="8"/>
      <c r="M6" s="8"/>
      <c r="N6" s="8"/>
      <c r="O6" s="8"/>
    </row>
    <row r="7" spans="1:15" ht="15.75">
      <c r="A7" s="16" t="s">
        <v>36</v>
      </c>
      <c r="B7" s="38">
        <v>22.04</v>
      </c>
      <c r="C7" s="38">
        <v>37.75</v>
      </c>
      <c r="D7" s="38">
        <v>33.13</v>
      </c>
      <c r="E7" s="38">
        <v>29.75</v>
      </c>
      <c r="F7" s="39">
        <v>46.7</v>
      </c>
      <c r="G7" s="38">
        <v>28.17</v>
      </c>
      <c r="H7" s="38">
        <v>18.13</v>
      </c>
      <c r="I7" s="38">
        <v>17.8</v>
      </c>
      <c r="K7" s="8"/>
      <c r="L7" s="8"/>
      <c r="M7" s="8"/>
      <c r="N7" s="8"/>
      <c r="O7" s="8"/>
    </row>
    <row r="8" spans="1:15" ht="15.75">
      <c r="A8" s="16" t="s">
        <v>42</v>
      </c>
      <c r="B8" s="40">
        <v>29.97</v>
      </c>
      <c r="C8" s="40">
        <v>31.21</v>
      </c>
      <c r="D8" s="40">
        <v>33.42</v>
      </c>
      <c r="E8" s="40">
        <v>33.76</v>
      </c>
      <c r="F8" s="40">
        <v>60.84</v>
      </c>
      <c r="G8" s="40">
        <v>28.43</v>
      </c>
      <c r="H8" s="40">
        <v>26.13</v>
      </c>
      <c r="I8" s="40">
        <v>22.37</v>
      </c>
      <c r="K8" s="8"/>
      <c r="L8" s="8"/>
      <c r="M8" s="8"/>
      <c r="N8" s="8"/>
      <c r="O8" s="8"/>
    </row>
    <row r="9" spans="1:9" ht="15.75">
      <c r="A9" s="16" t="s">
        <v>64</v>
      </c>
      <c r="B9" s="40">
        <v>23.01</v>
      </c>
      <c r="C9" s="40">
        <v>28.01</v>
      </c>
      <c r="D9" s="40">
        <v>43.71</v>
      </c>
      <c r="E9" s="40">
        <v>30.78</v>
      </c>
      <c r="F9" s="40">
        <v>53.63</v>
      </c>
      <c r="G9" s="40">
        <v>27.86</v>
      </c>
      <c r="H9" s="40">
        <v>21.8</v>
      </c>
      <c r="I9" s="40">
        <v>18.48</v>
      </c>
    </row>
    <row r="10" spans="1:9" ht="15.75">
      <c r="A10" s="16" t="s">
        <v>79</v>
      </c>
      <c r="B10" s="75">
        <v>23.41</v>
      </c>
      <c r="C10" s="75">
        <v>29.47</v>
      </c>
      <c r="D10" s="75">
        <v>40.64</v>
      </c>
      <c r="E10" s="75">
        <v>31</v>
      </c>
      <c r="F10" s="75">
        <v>44.48</v>
      </c>
      <c r="G10" s="75">
        <v>25.18</v>
      </c>
      <c r="H10" s="75">
        <v>21.74</v>
      </c>
      <c r="I10" s="75">
        <v>18.16</v>
      </c>
    </row>
    <row r="11" spans="1:9" ht="15.75">
      <c r="A11" s="16" t="s">
        <v>82</v>
      </c>
      <c r="B11" s="75">
        <v>31.02</v>
      </c>
      <c r="C11" s="75">
        <v>35.7</v>
      </c>
      <c r="D11" s="75">
        <v>58.03</v>
      </c>
      <c r="E11" s="75">
        <v>40.57</v>
      </c>
      <c r="F11" s="75">
        <v>52.99</v>
      </c>
      <c r="G11" s="75">
        <v>31.8</v>
      </c>
      <c r="H11" s="75">
        <v>28.43</v>
      </c>
      <c r="I11" s="76">
        <v>27.32</v>
      </c>
    </row>
    <row r="12" spans="1:9" ht="15.75">
      <c r="A12" s="16" t="s">
        <v>86</v>
      </c>
      <c r="B12" s="75">
        <v>52.03</v>
      </c>
      <c r="C12" s="75">
        <v>73.56</v>
      </c>
      <c r="D12" s="75">
        <v>91.15</v>
      </c>
      <c r="E12" s="75">
        <v>65.64</v>
      </c>
      <c r="F12" s="76">
        <v>94.53</v>
      </c>
      <c r="G12" s="75">
        <v>69.4</v>
      </c>
      <c r="H12" s="75">
        <v>40.85</v>
      </c>
      <c r="I12" s="75">
        <v>41.68</v>
      </c>
    </row>
    <row r="13" spans="1:9" ht="15.75">
      <c r="A13" s="16" t="s">
        <v>89</v>
      </c>
      <c r="B13" s="75">
        <v>32.16</v>
      </c>
      <c r="C13" s="75">
        <v>37.1</v>
      </c>
      <c r="D13" s="75">
        <v>50.24</v>
      </c>
      <c r="E13" s="75">
        <v>39.54</v>
      </c>
      <c r="F13" s="76">
        <v>78.49</v>
      </c>
      <c r="G13" s="75">
        <v>32.75</v>
      </c>
      <c r="H13" s="75">
        <v>26.72</v>
      </c>
      <c r="I13" s="75">
        <v>25.47</v>
      </c>
    </row>
    <row r="14" spans="1:9" ht="15.75">
      <c r="A14" s="16" t="s">
        <v>107</v>
      </c>
      <c r="B14" s="75">
        <v>35.95</v>
      </c>
      <c r="C14" s="75">
        <v>40.27</v>
      </c>
      <c r="D14" s="75">
        <v>52.8</v>
      </c>
      <c r="E14" s="75">
        <v>42.88</v>
      </c>
      <c r="F14" s="76">
        <v>59.62</v>
      </c>
      <c r="G14" s="75">
        <v>39.29</v>
      </c>
      <c r="H14" s="75">
        <v>31.99</v>
      </c>
      <c r="I14" s="75">
        <v>32.26</v>
      </c>
    </row>
    <row r="15" spans="1:9" ht="15.75">
      <c r="A15" s="16" t="s">
        <v>108</v>
      </c>
      <c r="B15" s="75">
        <v>53.2</v>
      </c>
      <c r="C15" s="75">
        <v>54.5</v>
      </c>
      <c r="D15" s="75">
        <v>86.12</v>
      </c>
      <c r="E15" s="75">
        <v>58.68</v>
      </c>
      <c r="F15" s="76">
        <v>77.24</v>
      </c>
      <c r="G15" s="75">
        <v>60.76</v>
      </c>
      <c r="H15" s="75">
        <v>51.52</v>
      </c>
      <c r="I15" s="75">
        <v>51.34</v>
      </c>
    </row>
    <row r="16" spans="1:9" ht="18.75">
      <c r="A16" s="16" t="s">
        <v>122</v>
      </c>
      <c r="B16" s="75">
        <v>51.5</v>
      </c>
      <c r="C16" s="75">
        <v>53</v>
      </c>
      <c r="D16" s="75">
        <v>84</v>
      </c>
      <c r="E16" s="75">
        <v>56.5</v>
      </c>
      <c r="F16" s="76">
        <v>99</v>
      </c>
      <c r="G16" s="75">
        <v>56.5</v>
      </c>
      <c r="H16" s="75">
        <v>53.75</v>
      </c>
      <c r="I16" s="75">
        <v>52</v>
      </c>
    </row>
    <row r="17" spans="1:9" ht="18.75">
      <c r="A17" s="16" t="s">
        <v>161</v>
      </c>
      <c r="B17" s="75" t="s">
        <v>168</v>
      </c>
      <c r="C17" s="75" t="s">
        <v>169</v>
      </c>
      <c r="D17" s="75" t="s">
        <v>170</v>
      </c>
      <c r="E17" s="75" t="s">
        <v>171</v>
      </c>
      <c r="F17" s="76" t="s">
        <v>172</v>
      </c>
      <c r="G17" s="75" t="s">
        <v>171</v>
      </c>
      <c r="H17" s="75" t="s">
        <v>173</v>
      </c>
      <c r="I17" s="75" t="s">
        <v>174</v>
      </c>
    </row>
    <row r="18" spans="1:9" ht="15.75">
      <c r="A18" s="16"/>
      <c r="B18" s="24"/>
      <c r="C18" s="40"/>
      <c r="D18" s="39"/>
      <c r="E18" s="39"/>
      <c r="F18" s="39"/>
      <c r="G18" s="39"/>
      <c r="H18" s="16"/>
      <c r="I18" s="16"/>
    </row>
    <row r="19" spans="1:15" ht="15.75">
      <c r="A19" s="16" t="s">
        <v>108</v>
      </c>
      <c r="B19" s="38"/>
      <c r="C19" s="38"/>
      <c r="D19" s="71"/>
      <c r="E19" s="71"/>
      <c r="F19" s="71"/>
      <c r="G19" s="38"/>
      <c r="H19" s="38"/>
      <c r="I19" s="38"/>
      <c r="J19" s="8"/>
      <c r="K19" s="8"/>
      <c r="L19" s="8"/>
      <c r="M19" s="8"/>
      <c r="N19" s="8"/>
      <c r="O19" s="8"/>
    </row>
    <row r="20" spans="1:15" ht="15.75">
      <c r="A20" s="16" t="s">
        <v>116</v>
      </c>
      <c r="B20" s="36">
        <v>44.02</v>
      </c>
      <c r="C20" s="36">
        <v>47.2</v>
      </c>
      <c r="D20" s="53">
        <v>56</v>
      </c>
      <c r="E20" s="53">
        <v>51.45</v>
      </c>
      <c r="F20" s="53">
        <v>71.4</v>
      </c>
      <c r="G20" s="36">
        <v>47.5</v>
      </c>
      <c r="H20" s="36">
        <v>46.64</v>
      </c>
      <c r="I20" s="36">
        <v>37</v>
      </c>
      <c r="J20" s="8"/>
      <c r="K20" s="8"/>
      <c r="L20" s="8"/>
      <c r="M20" s="8"/>
      <c r="N20" s="8"/>
      <c r="O20" s="8"/>
    </row>
    <row r="21" spans="1:15" ht="15.75">
      <c r="A21" s="16" t="s">
        <v>117</v>
      </c>
      <c r="B21" s="36">
        <v>47.62</v>
      </c>
      <c r="C21" s="36">
        <v>50.75</v>
      </c>
      <c r="D21" s="53">
        <v>63</v>
      </c>
      <c r="E21" s="53">
        <v>53.63</v>
      </c>
      <c r="F21" s="53">
        <v>75.13</v>
      </c>
      <c r="G21" s="36">
        <v>51.96</v>
      </c>
      <c r="H21" s="36">
        <v>37.32</v>
      </c>
      <c r="I21" s="36">
        <v>41.75</v>
      </c>
      <c r="J21" s="8"/>
      <c r="K21" s="8"/>
      <c r="L21" s="8"/>
      <c r="M21" s="8"/>
      <c r="N21" s="8"/>
      <c r="O21" s="8"/>
    </row>
    <row r="22" spans="1:15" ht="15.75">
      <c r="A22" s="16" t="s">
        <v>118</v>
      </c>
      <c r="B22" s="36">
        <v>51.51</v>
      </c>
      <c r="C22" s="36">
        <v>54</v>
      </c>
      <c r="D22" s="53">
        <v>62.9</v>
      </c>
      <c r="E22" s="53">
        <v>58.25</v>
      </c>
      <c r="F22" s="53">
        <v>77.9</v>
      </c>
      <c r="G22" s="36">
        <v>54.71</v>
      </c>
      <c r="H22" s="36">
        <v>38.3</v>
      </c>
      <c r="I22" s="36">
        <v>45</v>
      </c>
      <c r="J22" s="8"/>
      <c r="K22" s="8"/>
      <c r="L22" s="8"/>
      <c r="M22" s="8"/>
      <c r="N22" s="8"/>
      <c r="O22" s="8"/>
    </row>
    <row r="23" spans="1:15" ht="15.75">
      <c r="A23" s="16" t="s">
        <v>119</v>
      </c>
      <c r="B23" s="36">
        <v>53.84</v>
      </c>
      <c r="C23" s="36">
        <v>55.92</v>
      </c>
      <c r="D23" s="53">
        <v>74.125</v>
      </c>
      <c r="E23" s="53">
        <v>59.5</v>
      </c>
      <c r="F23" s="53">
        <v>80.06</v>
      </c>
      <c r="G23" s="36">
        <v>57.91</v>
      </c>
      <c r="H23" s="36">
        <v>48.5</v>
      </c>
      <c r="I23" s="36">
        <v>50.1</v>
      </c>
      <c r="J23" s="8"/>
      <c r="K23" s="8"/>
      <c r="L23" s="8"/>
      <c r="M23" s="8"/>
      <c r="N23" s="8"/>
      <c r="O23" s="8"/>
    </row>
    <row r="24" spans="1:15" ht="15.75">
      <c r="A24" s="16" t="s">
        <v>120</v>
      </c>
      <c r="B24" s="36">
        <v>54.21</v>
      </c>
      <c r="C24" s="36">
        <v>56.75</v>
      </c>
      <c r="D24" s="53">
        <v>85.625</v>
      </c>
      <c r="E24" s="53">
        <v>60.13</v>
      </c>
      <c r="F24" s="53">
        <v>79.63</v>
      </c>
      <c r="G24" s="36">
        <v>63.39</v>
      </c>
      <c r="H24" s="36">
        <v>49.6</v>
      </c>
      <c r="I24" s="36">
        <v>49.9</v>
      </c>
      <c r="J24" s="8"/>
      <c r="K24" s="8"/>
      <c r="L24" s="8"/>
      <c r="M24" s="8"/>
      <c r="N24" s="8"/>
      <c r="O24" s="8"/>
    </row>
    <row r="25" spans="1:15" ht="15.75">
      <c r="A25" s="16" t="s">
        <v>121</v>
      </c>
      <c r="B25" s="36">
        <v>54.07</v>
      </c>
      <c r="C25" s="36">
        <v>55.5</v>
      </c>
      <c r="D25" s="53">
        <v>96.75</v>
      </c>
      <c r="E25" s="53">
        <v>60.25</v>
      </c>
      <c r="F25" s="53">
        <v>77.5</v>
      </c>
      <c r="G25" s="36">
        <v>67.72</v>
      </c>
      <c r="H25" s="36">
        <v>52</v>
      </c>
      <c r="I25" s="36">
        <v>51.75</v>
      </c>
      <c r="J25" s="8"/>
      <c r="K25" s="8"/>
      <c r="L25" s="8"/>
      <c r="M25" s="8"/>
      <c r="N25" s="8"/>
      <c r="O25" s="8"/>
    </row>
    <row r="26" spans="1:15" ht="15.75">
      <c r="A26" s="16" t="s">
        <v>123</v>
      </c>
      <c r="B26" s="36">
        <v>56.65</v>
      </c>
      <c r="C26" s="36">
        <v>57.7</v>
      </c>
      <c r="D26" s="53">
        <v>101.2</v>
      </c>
      <c r="E26" s="53">
        <v>62.05</v>
      </c>
      <c r="F26" s="53">
        <v>78.7</v>
      </c>
      <c r="G26" s="36">
        <v>68.89</v>
      </c>
      <c r="H26" s="36">
        <v>51.5</v>
      </c>
      <c r="I26" s="36">
        <v>52.83</v>
      </c>
      <c r="J26" s="8"/>
      <c r="K26" s="8"/>
      <c r="L26" s="8"/>
      <c r="M26" s="8"/>
      <c r="N26" s="8"/>
      <c r="O26" s="8"/>
    </row>
    <row r="27" spans="1:15" ht="15.75">
      <c r="A27" s="16" t="s">
        <v>124</v>
      </c>
      <c r="B27" s="36">
        <v>56.09</v>
      </c>
      <c r="C27" s="36">
        <v>56.06</v>
      </c>
      <c r="D27" s="53">
        <v>103.75</v>
      </c>
      <c r="E27" s="53">
        <v>60.19</v>
      </c>
      <c r="F27" s="53">
        <v>82.81</v>
      </c>
      <c r="G27" s="36">
        <v>68.33</v>
      </c>
      <c r="H27" s="36">
        <v>54.31</v>
      </c>
      <c r="I27" s="36">
        <v>53.87</v>
      </c>
      <c r="J27" s="8"/>
      <c r="K27" s="8"/>
      <c r="L27" s="8"/>
      <c r="M27" s="8"/>
      <c r="N27" s="8"/>
      <c r="O27" s="8"/>
    </row>
    <row r="28" spans="1:15" ht="15.75">
      <c r="A28" s="16" t="s">
        <v>125</v>
      </c>
      <c r="B28" s="36">
        <v>55.68</v>
      </c>
      <c r="C28" s="36">
        <v>55.25</v>
      </c>
      <c r="D28" s="53">
        <v>103.25</v>
      </c>
      <c r="E28" s="53">
        <v>59.56</v>
      </c>
      <c r="F28" s="53">
        <v>78.5</v>
      </c>
      <c r="G28" s="36">
        <v>66.7</v>
      </c>
      <c r="H28" s="36">
        <v>56.75</v>
      </c>
      <c r="I28" s="36">
        <v>57.41</v>
      </c>
      <c r="J28" s="8"/>
      <c r="K28" s="8"/>
      <c r="L28" s="8"/>
      <c r="M28" s="8"/>
      <c r="N28" s="8"/>
      <c r="O28" s="8"/>
    </row>
    <row r="29" spans="1:15" ht="15.75">
      <c r="A29" s="16" t="s">
        <v>127</v>
      </c>
      <c r="B29" s="36">
        <v>55.16</v>
      </c>
      <c r="C29" s="36">
        <v>54.75</v>
      </c>
      <c r="D29" s="53">
        <v>97</v>
      </c>
      <c r="E29" s="53">
        <v>60.7</v>
      </c>
      <c r="F29" s="53">
        <v>88.05</v>
      </c>
      <c r="G29" s="36">
        <v>62</v>
      </c>
      <c r="H29" s="36">
        <v>63</v>
      </c>
      <c r="I29" s="36">
        <v>60.89</v>
      </c>
      <c r="J29" s="8"/>
      <c r="K29" s="8"/>
      <c r="L29" s="8"/>
      <c r="M29" s="8"/>
      <c r="N29" s="8"/>
      <c r="O29" s="8"/>
    </row>
    <row r="30" spans="1:15" ht="15.75">
      <c r="A30" s="16" t="s">
        <v>128</v>
      </c>
      <c r="B30" s="36">
        <v>54.39</v>
      </c>
      <c r="C30" s="36">
        <v>54.75</v>
      </c>
      <c r="D30" s="53">
        <v>95</v>
      </c>
      <c r="E30" s="53">
        <v>60</v>
      </c>
      <c r="F30" s="53">
        <v>95.56</v>
      </c>
      <c r="G30" s="36">
        <v>62</v>
      </c>
      <c r="H30" s="36">
        <v>58.96</v>
      </c>
      <c r="I30" s="36">
        <v>56.35</v>
      </c>
      <c r="J30" s="8"/>
      <c r="K30" s="8"/>
      <c r="L30" s="8"/>
      <c r="M30" s="8"/>
      <c r="N30" s="8"/>
      <c r="O30" s="8"/>
    </row>
    <row r="31" spans="1:15" ht="15.75">
      <c r="A31" s="16" t="s">
        <v>132</v>
      </c>
      <c r="B31" s="36">
        <v>55.13</v>
      </c>
      <c r="C31" s="36">
        <v>55.35</v>
      </c>
      <c r="D31" s="53">
        <v>94.8</v>
      </c>
      <c r="E31" s="53">
        <v>58.45</v>
      </c>
      <c r="F31" s="53">
        <v>97.5</v>
      </c>
      <c r="G31" s="36">
        <v>57.95</v>
      </c>
      <c r="H31" s="36">
        <v>61.33</v>
      </c>
      <c r="I31" s="36">
        <v>59.28</v>
      </c>
      <c r="J31" s="8"/>
      <c r="K31" s="8"/>
      <c r="L31" s="8"/>
      <c r="M31" s="8"/>
      <c r="N31" s="8"/>
      <c r="O31" s="8"/>
    </row>
    <row r="32" spans="1:15" ht="15.75">
      <c r="A32" s="67"/>
      <c r="B32" s="38"/>
      <c r="C32" s="38"/>
      <c r="D32" s="71"/>
      <c r="E32" s="71"/>
      <c r="F32" s="71"/>
      <c r="G32" s="38"/>
      <c r="H32" s="38"/>
      <c r="I32" s="38"/>
      <c r="J32" s="8"/>
      <c r="K32" s="8"/>
      <c r="L32" s="8"/>
      <c r="M32" s="8"/>
      <c r="N32" s="8"/>
      <c r="O32" s="8"/>
    </row>
    <row r="33" spans="1:15" ht="15.75">
      <c r="A33" s="16" t="s">
        <v>126</v>
      </c>
      <c r="B33" s="38"/>
      <c r="C33" s="38"/>
      <c r="D33" s="71"/>
      <c r="E33" s="71"/>
      <c r="F33" s="71"/>
      <c r="G33" s="38"/>
      <c r="H33" s="38"/>
      <c r="I33" s="38"/>
      <c r="J33" s="8"/>
      <c r="K33" s="8"/>
      <c r="L33" s="8"/>
      <c r="M33" s="8"/>
      <c r="N33" s="8"/>
      <c r="O33" s="8"/>
    </row>
    <row r="34" spans="1:15" ht="15.75">
      <c r="A34" s="16" t="s">
        <v>116</v>
      </c>
      <c r="B34" s="36">
        <v>51.73</v>
      </c>
      <c r="C34" s="36">
        <v>51.56</v>
      </c>
      <c r="D34" s="53">
        <v>92.5</v>
      </c>
      <c r="E34" s="53">
        <v>56.81</v>
      </c>
      <c r="F34" s="53">
        <v>97</v>
      </c>
      <c r="G34" s="36">
        <v>54.24</v>
      </c>
      <c r="H34" s="36">
        <v>61.1</v>
      </c>
      <c r="I34" s="36">
        <v>52.09</v>
      </c>
      <c r="J34" s="8"/>
      <c r="K34" s="8"/>
      <c r="L34" s="8"/>
      <c r="M34" s="8"/>
      <c r="N34" s="8"/>
      <c r="O34" s="8"/>
    </row>
    <row r="35" spans="1:15" ht="15.75">
      <c r="A35" s="16" t="s">
        <v>117</v>
      </c>
      <c r="B35" s="36">
        <v>51.44</v>
      </c>
      <c r="C35" s="36">
        <v>50.5</v>
      </c>
      <c r="D35" s="53">
        <v>91</v>
      </c>
      <c r="E35" s="53">
        <v>56.13</v>
      </c>
      <c r="F35" s="53">
        <v>98.75</v>
      </c>
      <c r="G35" s="36">
        <v>53.98</v>
      </c>
      <c r="H35" s="36">
        <v>48.86</v>
      </c>
      <c r="I35" s="36">
        <v>45.51</v>
      </c>
      <c r="J35" s="8"/>
      <c r="K35" s="8"/>
      <c r="L35" s="8"/>
      <c r="M35" s="8"/>
      <c r="N35" s="8"/>
      <c r="O35" s="8"/>
    </row>
    <row r="36" spans="1:15" ht="15.75">
      <c r="A36" s="16" t="s">
        <v>118</v>
      </c>
      <c r="B36" s="36">
        <v>50.17</v>
      </c>
      <c r="C36" s="36">
        <v>51.1</v>
      </c>
      <c r="D36" s="53">
        <v>91</v>
      </c>
      <c r="E36" s="53">
        <v>55.4</v>
      </c>
      <c r="F36" s="53">
        <v>96.1</v>
      </c>
      <c r="G36" s="36">
        <v>53.36</v>
      </c>
      <c r="H36" s="36">
        <v>48.71</v>
      </c>
      <c r="I36" s="36">
        <v>50.78</v>
      </c>
      <c r="J36" s="8"/>
      <c r="K36" s="8"/>
      <c r="L36" s="8"/>
      <c r="M36" s="8"/>
      <c r="N36" s="8"/>
      <c r="O36" s="8"/>
    </row>
    <row r="37" spans="1:15" ht="15.75">
      <c r="A37" s="16" t="s">
        <v>119</v>
      </c>
      <c r="B37" s="36">
        <v>50.99</v>
      </c>
      <c r="C37" s="36">
        <v>52.19</v>
      </c>
      <c r="D37" s="53">
        <v>88.75</v>
      </c>
      <c r="E37" s="53">
        <v>55.06</v>
      </c>
      <c r="F37" s="53">
        <v>95.81</v>
      </c>
      <c r="G37" s="36">
        <v>54</v>
      </c>
      <c r="H37" s="116" t="s">
        <v>12</v>
      </c>
      <c r="I37" s="36">
        <v>51.1</v>
      </c>
      <c r="J37" s="8"/>
      <c r="K37" s="8"/>
      <c r="L37" s="8"/>
      <c r="M37" s="8"/>
      <c r="N37" s="8"/>
      <c r="O37" s="8"/>
    </row>
    <row r="38" spans="1:15" ht="15.75">
      <c r="A38" s="16" t="s">
        <v>120</v>
      </c>
      <c r="B38" s="36">
        <v>52.36</v>
      </c>
      <c r="C38" s="36">
        <v>54.56</v>
      </c>
      <c r="D38" s="53">
        <v>86</v>
      </c>
      <c r="E38" s="53">
        <v>56.94</v>
      </c>
      <c r="F38" s="53">
        <v>95</v>
      </c>
      <c r="G38" s="36">
        <v>56.3</v>
      </c>
      <c r="H38" s="116">
        <v>52.55</v>
      </c>
      <c r="I38" s="36">
        <v>53.17</v>
      </c>
      <c r="J38" s="8"/>
      <c r="K38" s="8"/>
      <c r="L38" s="8"/>
      <c r="M38" s="8"/>
      <c r="N38" s="8"/>
      <c r="O38" s="8"/>
    </row>
    <row r="39" spans="1:15" ht="15.75">
      <c r="A39" s="16" t="s">
        <v>121</v>
      </c>
      <c r="B39" s="36">
        <v>53.43</v>
      </c>
      <c r="C39" s="36">
        <v>55.95</v>
      </c>
      <c r="D39" s="53">
        <v>82</v>
      </c>
      <c r="E39" s="53">
        <v>59.1</v>
      </c>
      <c r="F39" s="53">
        <v>96.6</v>
      </c>
      <c r="G39" s="36">
        <v>59.31</v>
      </c>
      <c r="H39" s="116">
        <v>54.6</v>
      </c>
      <c r="I39" s="36">
        <v>52.24</v>
      </c>
      <c r="J39" s="8"/>
      <c r="K39" s="8"/>
      <c r="L39" s="8"/>
      <c r="M39" s="8"/>
      <c r="N39" s="8"/>
      <c r="O39" s="8"/>
    </row>
    <row r="40" spans="1:15" ht="15.75">
      <c r="A40" s="16" t="s">
        <v>123</v>
      </c>
      <c r="B40" s="36">
        <v>54.96</v>
      </c>
      <c r="C40" s="36">
        <v>56.88</v>
      </c>
      <c r="D40" s="53">
        <v>79</v>
      </c>
      <c r="E40" s="53">
        <v>60.94</v>
      </c>
      <c r="F40" s="53">
        <v>102.38</v>
      </c>
      <c r="G40" s="36">
        <v>60.75</v>
      </c>
      <c r="H40" s="116">
        <v>52.59</v>
      </c>
      <c r="I40" s="36">
        <v>49</v>
      </c>
      <c r="J40" s="8"/>
      <c r="K40" s="8"/>
      <c r="L40" s="8"/>
      <c r="M40" s="8"/>
      <c r="N40" s="8"/>
      <c r="O40" s="8"/>
    </row>
    <row r="41" spans="1:15" ht="18.75">
      <c r="A41" s="56" t="s">
        <v>178</v>
      </c>
      <c r="B41" s="44">
        <v>50.69</v>
      </c>
      <c r="C41" s="100">
        <v>52</v>
      </c>
      <c r="D41" s="100">
        <v>80</v>
      </c>
      <c r="E41" s="100">
        <v>55.88</v>
      </c>
      <c r="F41" s="100">
        <v>106.13</v>
      </c>
      <c r="G41" s="44">
        <v>58.05</v>
      </c>
      <c r="H41" s="100">
        <v>54.82</v>
      </c>
      <c r="I41" s="44">
        <v>55.48</v>
      </c>
      <c r="J41" s="8"/>
      <c r="K41" s="8"/>
      <c r="L41" s="8"/>
      <c r="M41" s="8"/>
      <c r="N41" s="8"/>
      <c r="O41" s="8"/>
    </row>
    <row r="42" spans="1:15" ht="18.75">
      <c r="A42" s="55" t="s">
        <v>84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9" ht="15.75">
      <c r="A43" s="16" t="s">
        <v>142</v>
      </c>
      <c r="B43" s="16"/>
      <c r="C43" s="16"/>
      <c r="D43" s="16"/>
      <c r="E43" s="16"/>
      <c r="F43" s="45"/>
      <c r="G43" s="16"/>
      <c r="H43" s="16"/>
      <c r="I43" s="16"/>
    </row>
    <row r="44" spans="1:9" ht="15.75">
      <c r="A44" s="16" t="s">
        <v>34</v>
      </c>
      <c r="B44" s="28">
        <f ca="1">NOW()</f>
        <v>41073.655623148145</v>
      </c>
      <c r="D44" s="16"/>
      <c r="E44" s="16"/>
      <c r="F44" s="16"/>
      <c r="G44" s="16"/>
      <c r="H44" s="16"/>
      <c r="I44" s="16"/>
    </row>
    <row r="45" spans="3:9" ht="15.75">
      <c r="C45" s="16"/>
      <c r="G45" s="16"/>
      <c r="H45" s="16"/>
      <c r="I45" s="16"/>
    </row>
    <row r="46" spans="3:9" ht="15.75">
      <c r="C46" s="16"/>
      <c r="G46" s="16"/>
      <c r="H46" s="16"/>
      <c r="I46" s="16"/>
    </row>
    <row r="47" spans="3:9" ht="15.75">
      <c r="C47" s="16"/>
      <c r="G47" s="16"/>
      <c r="H47" s="16"/>
      <c r="I47" s="16"/>
    </row>
    <row r="48" spans="3:9" ht="15.75">
      <c r="C48" s="16"/>
      <c r="G48" s="16"/>
      <c r="H48" s="16"/>
      <c r="I48" s="16"/>
    </row>
    <row r="49" spans="3:9" ht="15.75">
      <c r="C49" s="16"/>
      <c r="G49" s="16"/>
      <c r="H49" s="16"/>
      <c r="I49" s="16"/>
    </row>
    <row r="50" spans="3:9" ht="15.75">
      <c r="C50" s="16"/>
      <c r="G50" s="16"/>
      <c r="H50" s="16"/>
      <c r="I50" s="16"/>
    </row>
    <row r="51" spans="3:9" ht="15.75">
      <c r="C51" s="16"/>
      <c r="G51" s="16"/>
      <c r="H51" s="16"/>
      <c r="I51" s="16"/>
    </row>
    <row r="52" spans="3:9" ht="15.75">
      <c r="C52" s="16"/>
      <c r="G52" s="16"/>
      <c r="H52" s="16"/>
      <c r="I52" s="16"/>
    </row>
    <row r="53" spans="3:9" ht="15.75">
      <c r="C53" s="16"/>
      <c r="G53" s="16"/>
      <c r="H53" s="16"/>
      <c r="I53" s="16"/>
    </row>
    <row r="54" spans="3:9" ht="15.75">
      <c r="C54" s="16"/>
      <c r="G54" s="16"/>
      <c r="H54" s="16"/>
      <c r="I54" s="16"/>
    </row>
    <row r="55" spans="3:9" ht="15.75">
      <c r="C55" s="16"/>
      <c r="G55" s="16"/>
      <c r="H55" s="16"/>
      <c r="I55" s="16"/>
    </row>
    <row r="56" spans="3:9" ht="15.75">
      <c r="C56" s="16"/>
      <c r="G56" s="16"/>
      <c r="H56" s="16"/>
      <c r="I56" s="16"/>
    </row>
    <row r="57" spans="3:9" ht="15.75">
      <c r="C57" s="16"/>
      <c r="G57" s="16"/>
      <c r="H57" s="16"/>
      <c r="I57" s="16"/>
    </row>
    <row r="58" spans="3:9" ht="15.75">
      <c r="C58" s="16"/>
      <c r="G58" s="16"/>
      <c r="H58" s="16"/>
      <c r="I58" s="16"/>
    </row>
    <row r="59" spans="3:9" ht="15.75">
      <c r="C59" s="16"/>
      <c r="G59" s="16"/>
      <c r="H59" s="16"/>
      <c r="I59" s="16"/>
    </row>
    <row r="60" spans="3:9" ht="15.75">
      <c r="C60" s="16"/>
      <c r="G60" s="16"/>
      <c r="H60" s="16"/>
      <c r="I60" s="16"/>
    </row>
    <row r="61" spans="3:9" ht="15.75">
      <c r="C61" s="16"/>
      <c r="G61" s="16"/>
      <c r="H61" s="16"/>
      <c r="I61" s="16"/>
    </row>
    <row r="62" spans="3:9" ht="15.75">
      <c r="C62" s="16"/>
      <c r="H62" s="16"/>
      <c r="I62" s="16"/>
    </row>
    <row r="63" spans="3:9" ht="15.75">
      <c r="C63" s="16"/>
      <c r="H63" s="16"/>
      <c r="I63" s="16"/>
    </row>
    <row r="64" spans="3:9" ht="15.75">
      <c r="C64" s="16"/>
      <c r="F64" s="74"/>
      <c r="H64" s="16"/>
      <c r="I64" s="16"/>
    </row>
    <row r="65" spans="6:9" ht="15.75">
      <c r="F65" s="74"/>
      <c r="H65" s="16"/>
      <c r="I65" s="16"/>
    </row>
  </sheetData>
  <sheetProtection/>
  <printOptions/>
  <pageMargins left="0.75" right="0.75" top="1" bottom="1" header="0.5" footer="0.5"/>
  <pageSetup fitToHeight="1" fitToWidth="1" horizontalDpi="600" verticalDpi="600" orientation="portrait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2" width="11.7109375" style="0" customWidth="1"/>
    <col min="3" max="7" width="10.7109375" style="0" customWidth="1"/>
  </cols>
  <sheetData>
    <row r="1" spans="1:7" ht="15.75">
      <c r="A1" s="15" t="s">
        <v>57</v>
      </c>
      <c r="B1" s="15"/>
      <c r="C1" s="15"/>
      <c r="D1" s="15"/>
      <c r="E1" s="15"/>
      <c r="F1" s="15"/>
      <c r="G1" s="15"/>
    </row>
    <row r="2" spans="1:7" ht="15" customHeight="1">
      <c r="A2" s="19" t="s">
        <v>18</v>
      </c>
      <c r="B2" s="62" t="s">
        <v>58</v>
      </c>
      <c r="C2" s="87" t="s">
        <v>20</v>
      </c>
      <c r="D2" s="65" t="s">
        <v>21</v>
      </c>
      <c r="E2" s="65" t="s">
        <v>59</v>
      </c>
      <c r="F2" s="62" t="s">
        <v>60</v>
      </c>
      <c r="G2" s="59" t="s">
        <v>61</v>
      </c>
    </row>
    <row r="3" spans="1:7" ht="15" customHeight="1">
      <c r="A3" s="15" t="s">
        <v>19</v>
      </c>
      <c r="B3" s="61" t="s">
        <v>72</v>
      </c>
      <c r="C3" s="61" t="s">
        <v>73</v>
      </c>
      <c r="D3" s="61" t="s">
        <v>74</v>
      </c>
      <c r="E3" s="61" t="s">
        <v>75</v>
      </c>
      <c r="F3" s="61" t="s">
        <v>76</v>
      </c>
      <c r="G3" s="61" t="s">
        <v>88</v>
      </c>
    </row>
    <row r="4" spans="1:7" ht="15.75">
      <c r="A4" s="34"/>
      <c r="B4" s="35"/>
      <c r="C4" s="35"/>
      <c r="D4" s="64" t="s">
        <v>30</v>
      </c>
      <c r="E4" s="35"/>
      <c r="F4" s="35"/>
      <c r="G4" s="16"/>
    </row>
    <row r="5" spans="1:7" ht="15.75">
      <c r="A5" s="16"/>
      <c r="B5" s="16"/>
      <c r="C5" s="16"/>
      <c r="D5" s="16"/>
      <c r="E5" s="16"/>
      <c r="F5" s="16"/>
      <c r="G5" s="16"/>
    </row>
    <row r="6" spans="1:10" ht="15.75">
      <c r="A6" s="16" t="s">
        <v>28</v>
      </c>
      <c r="B6" s="38">
        <v>167.72</v>
      </c>
      <c r="C6" s="39">
        <v>136.16</v>
      </c>
      <c r="D6" s="39">
        <v>87.27</v>
      </c>
      <c r="E6" s="39">
        <v>112.32</v>
      </c>
      <c r="F6" s="39">
        <v>143.33</v>
      </c>
      <c r="G6" s="36">
        <v>121.29</v>
      </c>
      <c r="H6" s="10"/>
      <c r="I6" s="10"/>
      <c r="J6" s="10"/>
    </row>
    <row r="7" spans="1:10" ht="15.75">
      <c r="A7" s="16" t="s">
        <v>36</v>
      </c>
      <c r="B7" s="38">
        <v>181.58</v>
      </c>
      <c r="C7" s="38">
        <v>146.12</v>
      </c>
      <c r="D7" s="39">
        <v>105</v>
      </c>
      <c r="E7" s="39">
        <v>128.35</v>
      </c>
      <c r="F7" s="38">
        <v>144.06</v>
      </c>
      <c r="G7" s="36">
        <v>122.91</v>
      </c>
      <c r="H7" s="10"/>
      <c r="I7" s="10"/>
      <c r="J7" s="10"/>
    </row>
    <row r="8" spans="1:10" ht="15.75">
      <c r="A8" s="16" t="s">
        <v>42</v>
      </c>
      <c r="B8" s="38">
        <v>256.05</v>
      </c>
      <c r="C8" s="38">
        <v>183.47</v>
      </c>
      <c r="D8" s="38">
        <v>111.14</v>
      </c>
      <c r="E8" s="38">
        <v>177.56</v>
      </c>
      <c r="F8" s="38">
        <v>188.45</v>
      </c>
      <c r="G8" s="38">
        <v>159.25</v>
      </c>
      <c r="H8" s="10"/>
      <c r="I8" s="10"/>
      <c r="J8" s="10"/>
    </row>
    <row r="9" spans="1:8" ht="15.75">
      <c r="A9" s="16" t="s">
        <v>64</v>
      </c>
      <c r="B9" s="38">
        <v>182.9</v>
      </c>
      <c r="C9" s="38">
        <v>124.04</v>
      </c>
      <c r="D9" s="38">
        <v>85.5</v>
      </c>
      <c r="E9" s="38">
        <v>118.34</v>
      </c>
      <c r="F9" s="38">
        <v>139.75</v>
      </c>
      <c r="G9" s="38">
        <v>115.55</v>
      </c>
      <c r="H9" s="10"/>
    </row>
    <row r="10" spans="1:8" ht="15.75">
      <c r="A10" s="16" t="s">
        <v>79</v>
      </c>
      <c r="B10" s="75">
        <v>174.16583333333332</v>
      </c>
      <c r="C10" s="75">
        <v>144.27166666666668</v>
      </c>
      <c r="D10" s="75">
        <v>77.46400000000001</v>
      </c>
      <c r="E10" s="75">
        <v>106.97818181818182</v>
      </c>
      <c r="F10" s="75">
        <v>140.51833333333332</v>
      </c>
      <c r="G10" s="75">
        <v>115.53</v>
      </c>
      <c r="H10" s="10"/>
    </row>
    <row r="11" spans="1:8" ht="15.75">
      <c r="A11" s="16" t="s">
        <v>82</v>
      </c>
      <c r="B11" s="75">
        <v>205.44</v>
      </c>
      <c r="C11" s="75">
        <v>150.36</v>
      </c>
      <c r="D11" s="75">
        <v>104.88</v>
      </c>
      <c r="E11" s="75">
        <v>100</v>
      </c>
      <c r="F11" s="75">
        <v>173.5</v>
      </c>
      <c r="G11" s="75">
        <v>133.01</v>
      </c>
      <c r="H11" s="10"/>
    </row>
    <row r="12" spans="1:8" ht="15.75">
      <c r="A12" s="16" t="s">
        <v>86</v>
      </c>
      <c r="B12" s="75">
        <v>335.94</v>
      </c>
      <c r="C12" s="75">
        <v>253.81</v>
      </c>
      <c r="D12" s="75">
        <v>172.81</v>
      </c>
      <c r="E12" s="101" t="s">
        <v>12</v>
      </c>
      <c r="F12" s="75">
        <v>251.32</v>
      </c>
      <c r="G12" s="75">
        <v>228.81</v>
      </c>
      <c r="H12" s="10"/>
    </row>
    <row r="13" spans="1:8" ht="15.75">
      <c r="A13" s="16" t="s">
        <v>89</v>
      </c>
      <c r="B13" s="75">
        <v>331.17</v>
      </c>
      <c r="C13" s="75">
        <v>255.23</v>
      </c>
      <c r="D13" s="75">
        <v>152.46</v>
      </c>
      <c r="E13" s="101" t="s">
        <v>12</v>
      </c>
      <c r="F13" s="75">
        <v>248.82</v>
      </c>
      <c r="G13" s="75">
        <v>220.89</v>
      </c>
      <c r="H13" s="10"/>
    </row>
    <row r="14" spans="1:8" ht="15.75">
      <c r="A14" s="16" t="s">
        <v>107</v>
      </c>
      <c r="B14" s="75">
        <v>311.27</v>
      </c>
      <c r="C14" s="75">
        <v>220.9</v>
      </c>
      <c r="D14" s="75">
        <v>151.04</v>
      </c>
      <c r="E14" s="101" t="s">
        <v>12</v>
      </c>
      <c r="F14" s="75">
        <v>224.92</v>
      </c>
      <c r="G14" s="75">
        <v>209.23</v>
      </c>
      <c r="H14" s="10"/>
    </row>
    <row r="15" spans="1:8" ht="15.75">
      <c r="A15" s="16" t="s">
        <v>108</v>
      </c>
      <c r="B15" s="75">
        <v>345.52</v>
      </c>
      <c r="C15" s="75">
        <v>273.84</v>
      </c>
      <c r="D15" s="75">
        <v>219.72</v>
      </c>
      <c r="E15" s="101" t="s">
        <v>12</v>
      </c>
      <c r="F15" s="75">
        <v>263.63</v>
      </c>
      <c r="G15" s="75">
        <v>240.65</v>
      </c>
      <c r="H15" s="10"/>
    </row>
    <row r="16" spans="1:7" ht="18.75">
      <c r="A16" s="16" t="s">
        <v>122</v>
      </c>
      <c r="B16" s="75">
        <v>360</v>
      </c>
      <c r="C16" s="75">
        <v>240</v>
      </c>
      <c r="D16" s="75">
        <v>220</v>
      </c>
      <c r="E16" s="101" t="s">
        <v>12</v>
      </c>
      <c r="F16" s="75">
        <v>290</v>
      </c>
      <c r="G16" s="75">
        <v>240</v>
      </c>
    </row>
    <row r="17" spans="1:7" ht="18.75">
      <c r="A17" s="16" t="s">
        <v>161</v>
      </c>
      <c r="B17" s="75" t="s">
        <v>163</v>
      </c>
      <c r="C17" s="75" t="s">
        <v>162</v>
      </c>
      <c r="D17" s="75" t="s">
        <v>179</v>
      </c>
      <c r="E17" s="101" t="s">
        <v>12</v>
      </c>
      <c r="F17" s="75" t="s">
        <v>162</v>
      </c>
      <c r="G17" s="75" t="s">
        <v>175</v>
      </c>
    </row>
    <row r="18" spans="1:7" ht="15.75">
      <c r="A18" s="16"/>
      <c r="B18" s="24"/>
      <c r="C18" s="24"/>
      <c r="D18" s="24"/>
      <c r="E18" s="24"/>
      <c r="F18" s="24"/>
      <c r="G18" s="24"/>
    </row>
    <row r="19" spans="1:13" ht="15.75">
      <c r="A19" s="16" t="s">
        <v>108</v>
      </c>
      <c r="B19" s="38"/>
      <c r="C19" s="38"/>
      <c r="D19" s="71"/>
      <c r="E19" s="101"/>
      <c r="F19" s="101"/>
      <c r="G19" s="38"/>
      <c r="H19" s="8"/>
      <c r="I19" s="8"/>
      <c r="J19" s="8"/>
      <c r="K19" s="8"/>
      <c r="L19" s="8"/>
      <c r="M19" s="8"/>
    </row>
    <row r="20" spans="1:13" ht="15.75">
      <c r="A20" s="16" t="s">
        <v>95</v>
      </c>
      <c r="B20" s="36">
        <v>321.92</v>
      </c>
      <c r="C20" s="36">
        <v>225.31</v>
      </c>
      <c r="D20" s="36">
        <v>190.63</v>
      </c>
      <c r="E20" s="41" t="s">
        <v>12</v>
      </c>
      <c r="F20" s="41">
        <v>251.03</v>
      </c>
      <c r="G20" s="36">
        <v>208.75</v>
      </c>
      <c r="H20" s="8"/>
      <c r="I20" s="8"/>
      <c r="J20" s="8"/>
      <c r="K20" s="8"/>
      <c r="L20" s="8"/>
      <c r="M20" s="8"/>
    </row>
    <row r="21" spans="1:13" ht="15.75">
      <c r="A21" s="16" t="s">
        <v>96</v>
      </c>
      <c r="B21" s="36">
        <v>341.78</v>
      </c>
      <c r="C21" s="36">
        <v>235</v>
      </c>
      <c r="D21" s="36">
        <v>211.5</v>
      </c>
      <c r="E21" s="41" t="s">
        <v>12</v>
      </c>
      <c r="F21" s="41">
        <v>257.73</v>
      </c>
      <c r="G21" s="36">
        <v>237.5</v>
      </c>
      <c r="H21" s="8"/>
      <c r="I21" s="8"/>
      <c r="J21" s="8"/>
      <c r="K21" s="8"/>
      <c r="L21" s="8"/>
      <c r="M21" s="8"/>
    </row>
    <row r="22" spans="1:13" ht="15.75">
      <c r="A22" s="16" t="s">
        <v>97</v>
      </c>
      <c r="B22" s="36">
        <v>351.93</v>
      </c>
      <c r="C22" s="36">
        <v>240.63</v>
      </c>
      <c r="D22" s="36">
        <v>217.5</v>
      </c>
      <c r="E22" s="41" t="s">
        <v>12</v>
      </c>
      <c r="F22" s="41">
        <v>265.54</v>
      </c>
      <c r="G22" s="36">
        <v>234.38</v>
      </c>
      <c r="H22" s="8"/>
      <c r="I22" s="8"/>
      <c r="J22" s="8"/>
      <c r="K22" s="8"/>
      <c r="L22" s="8"/>
      <c r="M22" s="8"/>
    </row>
    <row r="23" spans="1:13" ht="15.75">
      <c r="A23" s="16" t="s">
        <v>98</v>
      </c>
      <c r="B23" s="36">
        <v>368.54</v>
      </c>
      <c r="C23" s="36">
        <v>245.63</v>
      </c>
      <c r="D23" s="36">
        <v>205.63</v>
      </c>
      <c r="E23" s="41" t="s">
        <v>12</v>
      </c>
      <c r="F23" s="41">
        <v>275.8</v>
      </c>
      <c r="G23" s="36">
        <v>255</v>
      </c>
      <c r="H23" s="8"/>
      <c r="I23" s="8"/>
      <c r="J23" s="8"/>
      <c r="K23" s="8"/>
      <c r="L23" s="8"/>
      <c r="M23" s="8"/>
    </row>
    <row r="24" spans="1:13" ht="15.75">
      <c r="A24" s="16" t="s">
        <v>99</v>
      </c>
      <c r="B24" s="36">
        <v>358.59</v>
      </c>
      <c r="C24" s="36">
        <v>258.75</v>
      </c>
      <c r="D24" s="36">
        <v>209.38</v>
      </c>
      <c r="E24" s="41" t="s">
        <v>12</v>
      </c>
      <c r="F24" s="41">
        <v>261.2</v>
      </c>
      <c r="G24" s="36">
        <v>256.25</v>
      </c>
      <c r="H24" s="8"/>
      <c r="I24" s="8"/>
      <c r="J24" s="8"/>
      <c r="K24" s="8"/>
      <c r="L24" s="8"/>
      <c r="M24" s="8"/>
    </row>
    <row r="25" spans="1:13" ht="15.75">
      <c r="A25" s="16" t="s">
        <v>100</v>
      </c>
      <c r="B25" s="36">
        <v>345.43</v>
      </c>
      <c r="C25" s="36">
        <v>256.5</v>
      </c>
      <c r="D25" s="36">
        <v>210</v>
      </c>
      <c r="E25" s="41" t="s">
        <v>12</v>
      </c>
      <c r="F25" s="41">
        <v>260.32</v>
      </c>
      <c r="G25" s="36">
        <v>236.5</v>
      </c>
      <c r="H25" s="8"/>
      <c r="I25" s="8"/>
      <c r="J25" s="8"/>
      <c r="K25" s="8"/>
      <c r="L25" s="8"/>
      <c r="M25" s="8"/>
    </row>
    <row r="26" spans="1:13" ht="15.75">
      <c r="A26" s="16" t="s">
        <v>101</v>
      </c>
      <c r="B26" s="36">
        <v>335.87</v>
      </c>
      <c r="C26" s="36">
        <v>240</v>
      </c>
      <c r="D26" s="36">
        <v>196.25</v>
      </c>
      <c r="E26" s="41" t="s">
        <v>12</v>
      </c>
      <c r="F26" s="41">
        <v>254.68</v>
      </c>
      <c r="G26" s="36">
        <v>225.63</v>
      </c>
      <c r="H26" s="8"/>
      <c r="I26" s="8"/>
      <c r="J26" s="8"/>
      <c r="K26" s="8"/>
      <c r="L26" s="8"/>
      <c r="M26" s="8"/>
    </row>
    <row r="27" spans="1:13" ht="15.75">
      <c r="A27" s="16" t="s">
        <v>102</v>
      </c>
      <c r="B27" s="36">
        <v>342.3</v>
      </c>
      <c r="C27" s="36">
        <v>275.5</v>
      </c>
      <c r="D27" s="36">
        <v>203.13</v>
      </c>
      <c r="E27" s="41" t="s">
        <v>12</v>
      </c>
      <c r="F27" s="41">
        <v>267.82</v>
      </c>
      <c r="G27" s="36">
        <v>231.88</v>
      </c>
      <c r="H27" s="8"/>
      <c r="I27" s="8"/>
      <c r="J27" s="8"/>
      <c r="K27" s="8"/>
      <c r="L27" s="8"/>
      <c r="M27" s="8"/>
    </row>
    <row r="28" spans="1:13" ht="15.75">
      <c r="A28" s="16" t="s">
        <v>103</v>
      </c>
      <c r="B28" s="36">
        <v>347.45</v>
      </c>
      <c r="C28" s="36">
        <v>307.5</v>
      </c>
      <c r="D28" s="36">
        <v>240.63</v>
      </c>
      <c r="E28" s="41" t="s">
        <v>12</v>
      </c>
      <c r="F28" s="41">
        <v>263.45</v>
      </c>
      <c r="G28" s="36">
        <v>254.38</v>
      </c>
      <c r="H28" s="8"/>
      <c r="I28" s="8"/>
      <c r="J28" s="8"/>
      <c r="K28" s="8"/>
      <c r="L28" s="8"/>
      <c r="M28" s="8"/>
    </row>
    <row r="29" spans="1:13" ht="15.75">
      <c r="A29" s="16" t="s">
        <v>104</v>
      </c>
      <c r="B29" s="36">
        <v>346.52</v>
      </c>
      <c r="C29" s="36">
        <v>313.13</v>
      </c>
      <c r="D29" s="36">
        <v>241.25</v>
      </c>
      <c r="E29" s="41" t="s">
        <v>12</v>
      </c>
      <c r="F29" s="41">
        <v>277.55</v>
      </c>
      <c r="G29" s="36">
        <v>260.63</v>
      </c>
      <c r="H29" s="8"/>
      <c r="I29" s="8"/>
      <c r="J29" s="8"/>
      <c r="K29" s="8"/>
      <c r="L29" s="8"/>
      <c r="M29" s="8"/>
    </row>
    <row r="30" spans="1:13" ht="15.75">
      <c r="A30" s="16" t="s">
        <v>105</v>
      </c>
      <c r="B30" s="36">
        <v>349.6</v>
      </c>
      <c r="C30" s="36">
        <v>342.5</v>
      </c>
      <c r="D30" s="36">
        <v>247</v>
      </c>
      <c r="E30" s="41" t="s">
        <v>12</v>
      </c>
      <c r="F30" s="41">
        <v>271.04</v>
      </c>
      <c r="G30" s="36">
        <v>247.5</v>
      </c>
      <c r="H30" s="8"/>
      <c r="I30" s="8"/>
      <c r="J30" s="8"/>
      <c r="K30" s="8"/>
      <c r="L30" s="8"/>
      <c r="M30" s="8"/>
    </row>
    <row r="31" spans="1:13" ht="15.75">
      <c r="A31" s="16" t="s">
        <v>94</v>
      </c>
      <c r="B31" s="36">
        <v>336.32</v>
      </c>
      <c r="C31" s="36">
        <v>345.63</v>
      </c>
      <c r="D31" s="36">
        <v>263.75</v>
      </c>
      <c r="E31" s="41" t="s">
        <v>12</v>
      </c>
      <c r="F31" s="41">
        <v>257.34</v>
      </c>
      <c r="G31" s="36">
        <v>239.38</v>
      </c>
      <c r="H31" s="8"/>
      <c r="I31" s="8"/>
      <c r="J31" s="8"/>
      <c r="K31" s="8"/>
      <c r="L31" s="8"/>
      <c r="M31" s="8"/>
    </row>
    <row r="32" spans="1:13" ht="15.75">
      <c r="A32" s="67"/>
      <c r="B32" s="38"/>
      <c r="C32" s="38"/>
      <c r="D32" s="71"/>
      <c r="E32" s="101"/>
      <c r="F32" s="101"/>
      <c r="G32" s="38"/>
      <c r="H32" s="8"/>
      <c r="I32" s="8"/>
      <c r="J32" s="8"/>
      <c r="K32" s="8"/>
      <c r="L32" s="8"/>
      <c r="M32" s="8"/>
    </row>
    <row r="33" spans="1:13" ht="15.75">
      <c r="A33" s="16" t="s">
        <v>126</v>
      </c>
      <c r="B33" s="38"/>
      <c r="C33" s="38"/>
      <c r="D33" s="71"/>
      <c r="E33" s="101"/>
      <c r="F33" s="101"/>
      <c r="G33" s="38"/>
      <c r="H33" s="8"/>
      <c r="I33" s="8"/>
      <c r="J33" s="8"/>
      <c r="K33" s="8"/>
      <c r="L33" s="8"/>
      <c r="M33" s="8"/>
    </row>
    <row r="34" spans="1:13" ht="15.75">
      <c r="A34" s="16" t="s">
        <v>95</v>
      </c>
      <c r="B34" s="36">
        <v>301.45</v>
      </c>
      <c r="C34" s="36">
        <v>255.63</v>
      </c>
      <c r="D34" s="36">
        <v>232.5</v>
      </c>
      <c r="E34" s="41" t="s">
        <v>12</v>
      </c>
      <c r="F34" s="41">
        <v>238.7</v>
      </c>
      <c r="G34" s="36">
        <v>243.75</v>
      </c>
      <c r="H34" s="8"/>
      <c r="I34" s="8"/>
      <c r="J34" s="8"/>
      <c r="K34" s="8"/>
      <c r="L34" s="8"/>
      <c r="M34" s="8"/>
    </row>
    <row r="35" spans="1:13" ht="15.75">
      <c r="A35" s="16" t="s">
        <v>96</v>
      </c>
      <c r="B35" s="36">
        <v>290.37</v>
      </c>
      <c r="C35" s="36">
        <v>240.5</v>
      </c>
      <c r="D35" s="36">
        <v>224</v>
      </c>
      <c r="E35" s="41" t="s">
        <v>12</v>
      </c>
      <c r="F35" s="41">
        <v>235.2</v>
      </c>
      <c r="G35" s="36">
        <v>239</v>
      </c>
      <c r="H35" s="8"/>
      <c r="I35" s="8"/>
      <c r="J35" s="8"/>
      <c r="K35" s="8"/>
      <c r="L35" s="8"/>
      <c r="M35" s="8"/>
    </row>
    <row r="36" spans="1:13" ht="15.75">
      <c r="A36" s="16" t="s">
        <v>97</v>
      </c>
      <c r="B36" s="36">
        <v>281.65</v>
      </c>
      <c r="C36" s="36">
        <v>220.63</v>
      </c>
      <c r="D36" s="36">
        <v>225.63</v>
      </c>
      <c r="E36" s="41" t="s">
        <v>12</v>
      </c>
      <c r="F36" s="41" t="s">
        <v>12</v>
      </c>
      <c r="G36" s="36">
        <v>221.25</v>
      </c>
      <c r="H36" s="8"/>
      <c r="I36" s="8"/>
      <c r="J36" s="8"/>
      <c r="K36" s="8"/>
      <c r="L36" s="8"/>
      <c r="M36" s="8"/>
    </row>
    <row r="37" spans="1:13" ht="15.75">
      <c r="A37" s="16" t="s">
        <v>98</v>
      </c>
      <c r="B37" s="36">
        <v>310.65</v>
      </c>
      <c r="C37" s="36">
        <v>213</v>
      </c>
      <c r="D37" s="36">
        <v>223.5</v>
      </c>
      <c r="E37" s="41" t="s">
        <v>12</v>
      </c>
      <c r="F37" s="41">
        <v>253.98</v>
      </c>
      <c r="G37" s="36">
        <v>209</v>
      </c>
      <c r="H37" s="8"/>
      <c r="I37" s="8"/>
      <c r="J37" s="8"/>
      <c r="K37" s="8"/>
      <c r="L37" s="8"/>
      <c r="M37" s="8"/>
    </row>
    <row r="38" spans="1:13" ht="15.75">
      <c r="A38" s="16" t="s">
        <v>99</v>
      </c>
      <c r="B38" s="36">
        <v>330.37</v>
      </c>
      <c r="C38" s="36">
        <v>190</v>
      </c>
      <c r="D38" s="36">
        <v>191.88</v>
      </c>
      <c r="E38" s="41" t="s">
        <v>12</v>
      </c>
      <c r="F38" s="41">
        <v>257.63</v>
      </c>
      <c r="G38" s="36">
        <v>193.75</v>
      </c>
      <c r="H38" s="8"/>
      <c r="I38" s="8"/>
      <c r="J38" s="8"/>
      <c r="K38" s="8"/>
      <c r="L38" s="8"/>
      <c r="M38" s="8"/>
    </row>
    <row r="39" spans="1:13" ht="15.75">
      <c r="A39" s="16" t="s">
        <v>100</v>
      </c>
      <c r="B39" s="36">
        <v>365.95</v>
      </c>
      <c r="C39" s="36">
        <v>225</v>
      </c>
      <c r="D39" s="36">
        <v>191.88</v>
      </c>
      <c r="E39" s="41" t="s">
        <v>12</v>
      </c>
      <c r="F39" s="41">
        <v>277.83</v>
      </c>
      <c r="G39" s="36">
        <v>216.25</v>
      </c>
      <c r="H39" s="8"/>
      <c r="I39" s="8"/>
      <c r="J39" s="8"/>
      <c r="K39" s="8"/>
      <c r="L39" s="8"/>
      <c r="M39" s="8"/>
    </row>
    <row r="40" spans="1:13" ht="15.75">
      <c r="A40" s="16" t="s">
        <v>101</v>
      </c>
      <c r="B40" s="36">
        <v>394.29</v>
      </c>
      <c r="C40" s="36">
        <v>240.63</v>
      </c>
      <c r="D40" s="36">
        <v>211.25</v>
      </c>
      <c r="E40" s="41" t="s">
        <v>12</v>
      </c>
      <c r="F40" s="41">
        <v>313.38</v>
      </c>
      <c r="G40" s="36">
        <v>256.25</v>
      </c>
      <c r="H40" s="8"/>
      <c r="I40" s="8"/>
      <c r="J40" s="8"/>
      <c r="K40" s="8"/>
      <c r="L40" s="8"/>
      <c r="M40" s="8"/>
    </row>
    <row r="41" spans="1:13" ht="18.75">
      <c r="A41" s="56" t="s">
        <v>177</v>
      </c>
      <c r="B41" s="44">
        <v>415.17</v>
      </c>
      <c r="C41" s="44">
        <v>270</v>
      </c>
      <c r="D41" s="54">
        <v>230.5</v>
      </c>
      <c r="E41" s="100" t="s">
        <v>12</v>
      </c>
      <c r="F41" s="100">
        <v>333.69</v>
      </c>
      <c r="G41" s="44">
        <v>279</v>
      </c>
      <c r="H41" s="8"/>
      <c r="I41" s="8"/>
      <c r="J41" s="8"/>
      <c r="K41" s="8"/>
      <c r="L41" s="8"/>
      <c r="M41" s="8"/>
    </row>
    <row r="42" spans="1:13" ht="18.75">
      <c r="A42" s="55" t="s">
        <v>106</v>
      </c>
      <c r="B42" s="46"/>
      <c r="C42" s="46"/>
      <c r="D42" s="46"/>
      <c r="E42" s="46"/>
      <c r="F42" s="46"/>
      <c r="G42" s="46"/>
      <c r="H42" s="46"/>
      <c r="I42" s="46"/>
      <c r="J42" s="46"/>
      <c r="K42" s="7"/>
      <c r="L42" s="7"/>
      <c r="M42" s="7"/>
    </row>
    <row r="43" spans="1:13" ht="18.75">
      <c r="A43" s="55" t="s">
        <v>91</v>
      </c>
      <c r="B43" s="47"/>
      <c r="C43" s="47"/>
      <c r="D43" s="47"/>
      <c r="E43" s="47"/>
      <c r="F43" s="47"/>
      <c r="G43" s="47"/>
      <c r="H43" s="7"/>
      <c r="I43" s="7"/>
      <c r="J43" s="7"/>
      <c r="K43" s="7"/>
      <c r="L43" s="7"/>
      <c r="M43" s="7"/>
    </row>
    <row r="44" spans="1:13" ht="15.75">
      <c r="A44" s="16" t="s">
        <v>149</v>
      </c>
      <c r="B44" s="16"/>
      <c r="C44" s="16"/>
      <c r="D44" s="16"/>
      <c r="E44" s="16"/>
      <c r="F44" s="16"/>
      <c r="G44" s="16"/>
      <c r="H44" s="7"/>
      <c r="I44" s="12"/>
      <c r="J44" s="7"/>
      <c r="K44" s="7"/>
      <c r="L44" s="7"/>
      <c r="M44" s="7"/>
    </row>
    <row r="45" spans="1:13" ht="15.75">
      <c r="A45" s="16" t="s">
        <v>34</v>
      </c>
      <c r="B45" s="28">
        <f ca="1">NOW()</f>
        <v>41073.655623148145</v>
      </c>
      <c r="C45" s="16"/>
      <c r="D45" s="16"/>
      <c r="E45" s="16"/>
      <c r="F45" s="16"/>
      <c r="G45" s="16"/>
      <c r="H45" s="7"/>
      <c r="I45" s="12"/>
      <c r="J45" s="7"/>
      <c r="K45" s="7"/>
      <c r="L45" s="7"/>
      <c r="M45" s="7"/>
    </row>
    <row r="46" spans="6:13" ht="15.75">
      <c r="F46" s="16"/>
      <c r="H46" s="7"/>
      <c r="I46" s="12"/>
      <c r="J46" s="7"/>
      <c r="K46" s="7"/>
      <c r="L46" s="7"/>
      <c r="M46" s="7"/>
    </row>
    <row r="47" spans="6:13" ht="15.75">
      <c r="F47" s="16"/>
      <c r="H47" s="9"/>
      <c r="I47" s="13"/>
      <c r="J47" s="9"/>
      <c r="K47" s="9"/>
      <c r="L47" s="9"/>
      <c r="M47" s="9"/>
    </row>
    <row r="48" spans="8:13" ht="12.75">
      <c r="H48" s="9"/>
      <c r="I48" s="13"/>
      <c r="J48" s="9"/>
      <c r="K48" s="9"/>
      <c r="L48" s="9"/>
      <c r="M48" s="9"/>
    </row>
    <row r="49" spans="8:13" ht="12.75">
      <c r="H49" s="7"/>
      <c r="I49" s="12"/>
      <c r="J49" s="12"/>
      <c r="K49" s="7"/>
      <c r="L49" s="7"/>
      <c r="M49" s="7"/>
    </row>
    <row r="50" spans="8:13" ht="12.75">
      <c r="H50" s="7"/>
      <c r="I50" s="12"/>
      <c r="J50" s="12"/>
      <c r="K50" s="7"/>
      <c r="L50" s="7"/>
      <c r="M50" s="7"/>
    </row>
    <row r="51" spans="8:13" ht="12.75">
      <c r="H51" s="7"/>
      <c r="I51" s="12"/>
      <c r="J51" s="12"/>
      <c r="K51" s="7"/>
      <c r="L51" s="7"/>
      <c r="M51" s="7"/>
    </row>
    <row r="52" spans="8:13" ht="12.75">
      <c r="H52" s="7"/>
      <c r="I52" s="12"/>
      <c r="J52" s="12"/>
      <c r="K52" s="7"/>
      <c r="L52" s="7"/>
      <c r="M52" s="7"/>
    </row>
    <row r="53" spans="8:13" ht="12.75">
      <c r="H53" s="7"/>
      <c r="I53" s="12"/>
      <c r="J53" s="12"/>
      <c r="K53" s="7"/>
      <c r="L53" s="7"/>
      <c r="M53" s="7"/>
    </row>
    <row r="54" spans="8:13" ht="12.75">
      <c r="H54" s="7"/>
      <c r="I54" s="12"/>
      <c r="J54" s="12"/>
      <c r="K54" s="7"/>
      <c r="L54" s="7"/>
      <c r="M54" s="7"/>
    </row>
    <row r="56" spans="8:13" ht="12.75">
      <c r="H56" s="10"/>
      <c r="I56" s="10"/>
      <c r="J56" s="10"/>
      <c r="K56" s="10"/>
      <c r="L56" s="10"/>
      <c r="M56" s="10"/>
    </row>
    <row r="57" spans="8:13" ht="12.75">
      <c r="H57" s="10"/>
      <c r="I57" s="10"/>
      <c r="J57" s="10"/>
      <c r="K57" s="10"/>
      <c r="L57" s="10"/>
      <c r="M57" s="10"/>
    </row>
    <row r="58" ht="12.75">
      <c r="J58" s="10"/>
    </row>
  </sheetData>
  <sheetProtection/>
  <printOptions/>
  <pageMargins left="0.75" right="0.75" top="1" bottom="1" header="0.5" footer="0.5"/>
  <pageSetup fitToHeight="1" fitToWidth="1" horizontalDpi="600" verticalDpi="600" orientation="portrait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6"/>
  <sheetViews>
    <sheetView workbookViewId="0" topLeftCell="A1">
      <selection activeCell="C5" sqref="C5"/>
    </sheetView>
  </sheetViews>
  <sheetFormatPr defaultColWidth="9.140625" defaultRowHeight="12.75"/>
  <cols>
    <col min="1" max="1" width="12.7109375" style="0" customWidth="1"/>
    <col min="2" max="6" width="10.57421875" style="103" customWidth="1"/>
    <col min="7" max="12" width="10.57421875" style="0" customWidth="1"/>
  </cols>
  <sheetData>
    <row r="1" spans="1:15" ht="12.75">
      <c r="A1" s="102"/>
      <c r="E1" s="109"/>
      <c r="F1" s="104"/>
      <c r="G1" s="72"/>
      <c r="H1" s="51"/>
      <c r="I1" s="51"/>
      <c r="J1" s="51"/>
      <c r="K1" s="51"/>
      <c r="L1" s="51"/>
      <c r="M1" s="51"/>
      <c r="N1" s="51"/>
      <c r="O1" s="51"/>
    </row>
    <row r="2" spans="1:15" ht="12.75">
      <c r="A2" s="105"/>
      <c r="B2" s="11" t="s">
        <v>180</v>
      </c>
      <c r="C2" s="11" t="s">
        <v>185</v>
      </c>
      <c r="D2" s="11"/>
      <c r="E2"/>
      <c r="F2" s="104"/>
      <c r="G2" s="72"/>
      <c r="H2" s="51"/>
      <c r="I2" s="51"/>
      <c r="J2" s="51"/>
      <c r="K2" s="51"/>
      <c r="L2" s="51"/>
      <c r="M2" s="51"/>
      <c r="N2" s="51"/>
      <c r="O2" s="51"/>
    </row>
    <row r="3" spans="1:15" ht="12.75">
      <c r="A3" s="110"/>
      <c r="B3" s="103" t="s">
        <v>181</v>
      </c>
      <c r="C3" s="103" t="s">
        <v>184</v>
      </c>
      <c r="E3" s="108"/>
      <c r="F3" s="104"/>
      <c r="G3" s="72"/>
      <c r="H3" s="51"/>
      <c r="I3" s="51"/>
      <c r="J3" s="51"/>
      <c r="K3" s="51"/>
      <c r="L3" s="51"/>
      <c r="M3" s="51"/>
      <c r="N3" s="51"/>
      <c r="O3" s="51"/>
    </row>
    <row r="4" spans="1:15" ht="12.75">
      <c r="A4" s="110"/>
      <c r="B4" s="103" t="s">
        <v>182</v>
      </c>
      <c r="C4" s="103" t="s">
        <v>183</v>
      </c>
      <c r="E4" s="108"/>
      <c r="F4" s="104"/>
      <c r="G4" s="72"/>
      <c r="H4" s="51"/>
      <c r="I4" s="51"/>
      <c r="J4" s="51"/>
      <c r="K4" s="51"/>
      <c r="L4" s="51"/>
      <c r="M4" s="51"/>
      <c r="N4" s="51"/>
      <c r="O4" s="51"/>
    </row>
    <row r="5" spans="1:7" ht="12.75">
      <c r="A5" s="125">
        <v>40911</v>
      </c>
      <c r="B5" s="126">
        <v>11.98</v>
      </c>
      <c r="C5" s="128">
        <v>1.2939958592132506</v>
      </c>
      <c r="D5" s="117"/>
      <c r="E5" s="115"/>
      <c r="G5" s="57"/>
    </row>
    <row r="6" spans="1:14" ht="12.75">
      <c r="A6" s="125">
        <v>40912</v>
      </c>
      <c r="B6" s="126">
        <v>12.01</v>
      </c>
      <c r="C6" s="128">
        <v>1.3003901170351104</v>
      </c>
      <c r="D6" s="117"/>
      <c r="E6" s="115"/>
      <c r="G6" s="77"/>
      <c r="H6" s="77"/>
      <c r="I6" s="77"/>
      <c r="J6" s="77"/>
      <c r="K6" s="77"/>
      <c r="L6" s="77"/>
      <c r="M6" s="77"/>
      <c r="N6" s="77"/>
    </row>
    <row r="7" spans="1:14" ht="12.75">
      <c r="A7" s="125">
        <v>40913</v>
      </c>
      <c r="B7" s="126">
        <v>11.81</v>
      </c>
      <c r="C7" s="128">
        <v>1.3003901170351104</v>
      </c>
      <c r="D7" s="117"/>
      <c r="E7" s="115"/>
      <c r="G7" s="77"/>
      <c r="H7" s="77"/>
      <c r="I7" s="77"/>
      <c r="J7" s="77"/>
      <c r="K7" s="77"/>
      <c r="L7" s="77"/>
      <c r="M7" s="77"/>
      <c r="N7" s="77"/>
    </row>
    <row r="8" spans="1:14" ht="12.75">
      <c r="A8" s="125">
        <v>40914</v>
      </c>
      <c r="B8" s="126">
        <v>11.72</v>
      </c>
      <c r="C8" s="128">
        <v>1.287166945552838</v>
      </c>
      <c r="D8" s="117"/>
      <c r="E8" s="115"/>
      <c r="G8" s="77"/>
      <c r="H8" s="77"/>
      <c r="I8" s="77"/>
      <c r="J8" s="77"/>
      <c r="K8" s="77"/>
      <c r="L8" s="77"/>
      <c r="M8" s="77"/>
      <c r="N8" s="77"/>
    </row>
    <row r="9" spans="1:14" ht="12.75">
      <c r="A9" s="125">
        <v>40917</v>
      </c>
      <c r="B9" s="126">
        <v>12.06</v>
      </c>
      <c r="C9" s="128">
        <v>1.271940981938438</v>
      </c>
      <c r="D9" s="117"/>
      <c r="E9" s="115"/>
      <c r="G9" s="77"/>
      <c r="H9" s="77"/>
      <c r="I9" s="77"/>
      <c r="J9" s="77"/>
      <c r="K9" s="77"/>
      <c r="L9" s="77"/>
      <c r="M9" s="77"/>
      <c r="N9" s="77"/>
    </row>
    <row r="10" spans="1:14" ht="12.75">
      <c r="A10" s="125">
        <v>40918</v>
      </c>
      <c r="B10" s="126">
        <v>12.06</v>
      </c>
      <c r="C10" s="128">
        <v>1.2727504136438845</v>
      </c>
      <c r="D10" s="117"/>
      <c r="E10" s="115"/>
      <c r="G10" s="77"/>
      <c r="H10" s="77"/>
      <c r="I10" s="77"/>
      <c r="J10" s="77"/>
      <c r="K10" s="77"/>
      <c r="L10" s="77"/>
      <c r="M10" s="77"/>
      <c r="N10" s="77"/>
    </row>
    <row r="11" spans="1:8" ht="12.75">
      <c r="A11" s="125">
        <v>40919</v>
      </c>
      <c r="B11" s="126">
        <v>11.77</v>
      </c>
      <c r="C11" s="128">
        <v>1.2779552715654952</v>
      </c>
      <c r="D11" s="117"/>
      <c r="E11" s="115"/>
      <c r="H11" s="50"/>
    </row>
    <row r="12" spans="1:5" ht="12.75">
      <c r="A12" s="125">
        <v>40920</v>
      </c>
      <c r="B12" s="126">
        <v>11.59</v>
      </c>
      <c r="C12" s="128">
        <v>1.2733987011333248</v>
      </c>
      <c r="D12" s="117"/>
      <c r="E12" s="115"/>
    </row>
    <row r="13" spans="1:5" ht="12.75">
      <c r="A13" s="125">
        <v>40921</v>
      </c>
      <c r="B13" s="126">
        <v>11.35</v>
      </c>
      <c r="C13" s="128">
        <v>1.2751849018107626</v>
      </c>
      <c r="D13" s="117"/>
      <c r="E13" s="115"/>
    </row>
    <row r="14" spans="1:5" ht="12.75">
      <c r="A14" s="125">
        <v>40925</v>
      </c>
      <c r="B14" s="126">
        <v>11.62</v>
      </c>
      <c r="C14" s="128">
        <v>1.2658227848101264</v>
      </c>
      <c r="D14" s="117"/>
      <c r="E14" s="115"/>
    </row>
    <row r="15" spans="1:5" ht="12.75">
      <c r="A15" s="125">
        <v>40926</v>
      </c>
      <c r="B15" s="74">
        <v>11.64</v>
      </c>
      <c r="C15" s="128">
        <v>1.2730744748567793</v>
      </c>
      <c r="D15" s="117"/>
      <c r="E15" s="115"/>
    </row>
    <row r="16" spans="1:5" ht="12.75">
      <c r="A16" s="125">
        <v>40927</v>
      </c>
      <c r="B16" s="126">
        <v>11.76</v>
      </c>
      <c r="C16" s="128">
        <v>1.2794268167860798</v>
      </c>
      <c r="D16" s="117"/>
      <c r="E16" s="115"/>
    </row>
    <row r="17" spans="1:5" ht="12.75">
      <c r="A17" s="125">
        <v>40928</v>
      </c>
      <c r="B17" s="127">
        <v>11.65</v>
      </c>
      <c r="C17" s="129">
        <v>1.2886597938144329</v>
      </c>
      <c r="D17" s="115"/>
      <c r="E17" s="108"/>
    </row>
    <row r="18" spans="1:5" ht="12.75">
      <c r="A18" s="125">
        <v>40931</v>
      </c>
      <c r="B18" s="127">
        <v>11.98</v>
      </c>
      <c r="C18" s="129">
        <v>1.29315918789603</v>
      </c>
      <c r="D18" s="115"/>
      <c r="E18" s="108"/>
    </row>
    <row r="19" spans="1:5" ht="12.75">
      <c r="A19" s="125">
        <v>40932</v>
      </c>
      <c r="B19" s="127">
        <v>12.03</v>
      </c>
      <c r="C19" s="129">
        <v>1.295001295001295</v>
      </c>
      <c r="D19" s="115"/>
      <c r="E19" s="108"/>
    </row>
    <row r="20" spans="1:5" ht="12.75">
      <c r="A20" s="125">
        <v>40933</v>
      </c>
      <c r="B20" s="127">
        <v>11.97</v>
      </c>
      <c r="C20" s="129">
        <v>1.3008976193573565</v>
      </c>
      <c r="D20" s="115"/>
      <c r="E20" s="108"/>
    </row>
    <row r="21" spans="1:5" ht="12.75">
      <c r="A21" s="125">
        <v>40934</v>
      </c>
      <c r="B21" s="127">
        <v>12.04</v>
      </c>
      <c r="C21" s="129">
        <v>1.3015749056358195</v>
      </c>
      <c r="D21" s="115"/>
      <c r="E21" s="108"/>
    </row>
    <row r="22" spans="1:5" ht="12.75">
      <c r="A22" s="125">
        <v>40935</v>
      </c>
      <c r="B22" s="127">
        <v>11.99</v>
      </c>
      <c r="C22" s="129">
        <v>1.3126804935678655</v>
      </c>
      <c r="D22" s="115"/>
      <c r="E22" s="108"/>
    </row>
    <row r="23" spans="1:5" ht="12.75">
      <c r="A23" s="125">
        <v>40938</v>
      </c>
      <c r="B23" s="127">
        <v>11.66</v>
      </c>
      <c r="C23" s="129">
        <v>1.322401481089659</v>
      </c>
      <c r="D23" s="115"/>
      <c r="E23" s="108"/>
    </row>
    <row r="24" spans="1:5" ht="12.75">
      <c r="A24" s="125">
        <v>40939</v>
      </c>
      <c r="B24" s="127">
        <v>11.81</v>
      </c>
      <c r="C24" s="129">
        <v>1.315270288044193</v>
      </c>
      <c r="D24" s="115"/>
      <c r="E24" s="108"/>
    </row>
    <row r="25" spans="1:5" ht="12.75">
      <c r="A25" s="125">
        <v>40940</v>
      </c>
      <c r="B25" s="127">
        <v>11.98</v>
      </c>
      <c r="C25" s="129">
        <v>1.315097317201473</v>
      </c>
      <c r="D25" s="115"/>
      <c r="E25" s="108"/>
    </row>
    <row r="26" spans="1:5" ht="12.75">
      <c r="A26" s="125">
        <v>40941</v>
      </c>
      <c r="B26" s="127">
        <v>12.01</v>
      </c>
      <c r="C26" s="129">
        <v>1.311647429171039</v>
      </c>
      <c r="D26" s="115"/>
      <c r="E26" s="108"/>
    </row>
    <row r="27" spans="1:5" ht="12.75">
      <c r="A27" s="125">
        <v>40942</v>
      </c>
      <c r="B27" s="127">
        <v>12.16</v>
      </c>
      <c r="C27" s="129">
        <v>1.3156163662675964</v>
      </c>
      <c r="D27" s="115"/>
      <c r="E27" s="108"/>
    </row>
    <row r="28" spans="1:5" ht="12.75">
      <c r="A28" s="125">
        <v>40945</v>
      </c>
      <c r="B28" s="127">
        <v>12.17</v>
      </c>
      <c r="C28" s="129">
        <v>1.3156163662675964</v>
      </c>
      <c r="D28" s="108"/>
      <c r="E28" s="106"/>
    </row>
    <row r="29" spans="1:5" ht="12.75">
      <c r="A29" s="125">
        <v>40946</v>
      </c>
      <c r="B29" s="127">
        <v>12.17</v>
      </c>
      <c r="C29" s="129">
        <v>1.3090718680455558</v>
      </c>
      <c r="D29" s="108"/>
      <c r="E29" s="106"/>
    </row>
    <row r="30" spans="1:5" ht="12.75">
      <c r="A30" s="125">
        <v>40947</v>
      </c>
      <c r="B30" s="127">
        <v>12.15</v>
      </c>
      <c r="C30" s="129">
        <v>1.3156163662675964</v>
      </c>
      <c r="D30" s="108"/>
      <c r="E30" s="106"/>
    </row>
    <row r="31" spans="1:5" ht="12.75">
      <c r="A31" s="125">
        <v>40948</v>
      </c>
      <c r="B31" s="127">
        <v>12.11</v>
      </c>
      <c r="C31" s="129">
        <v>1.3260840737302746</v>
      </c>
      <c r="D31" s="108"/>
      <c r="E31" s="106"/>
    </row>
    <row r="32" spans="1:5" ht="12.75">
      <c r="A32" s="125">
        <v>40949</v>
      </c>
      <c r="B32" s="127">
        <v>12.12</v>
      </c>
      <c r="C32" s="129">
        <v>1.3274923669188903</v>
      </c>
      <c r="D32" s="108"/>
      <c r="E32" s="106"/>
    </row>
    <row r="33" spans="1:5" ht="12.75">
      <c r="A33" s="125">
        <v>40952</v>
      </c>
      <c r="B33" s="127">
        <v>12.35</v>
      </c>
      <c r="C33" s="129">
        <v>1.3203063110641668</v>
      </c>
      <c r="D33" s="108"/>
      <c r="E33" s="106"/>
    </row>
    <row r="34" spans="1:5" ht="12.75">
      <c r="A34" s="125">
        <v>40953</v>
      </c>
      <c r="B34" s="127">
        <v>12.38</v>
      </c>
      <c r="C34" s="129">
        <v>1.3236267372600927</v>
      </c>
      <c r="D34" s="108"/>
      <c r="E34" s="106"/>
    </row>
    <row r="35" spans="1:5" ht="12.75">
      <c r="A35" s="125">
        <v>40954</v>
      </c>
      <c r="B35" s="127">
        <v>12.44</v>
      </c>
      <c r="C35" s="129">
        <v>1.3157894736842106</v>
      </c>
      <c r="D35" s="108"/>
      <c r="E35" s="106"/>
    </row>
    <row r="36" spans="1:5" ht="12.75">
      <c r="A36" s="125">
        <v>40955</v>
      </c>
      <c r="B36" s="127">
        <v>12.41</v>
      </c>
      <c r="C36" s="129">
        <v>1.3126804935678655</v>
      </c>
      <c r="D36" s="108"/>
      <c r="E36" s="106"/>
    </row>
    <row r="37" spans="1:5" ht="12.75">
      <c r="A37" s="125">
        <v>40956</v>
      </c>
      <c r="B37" s="127">
        <v>12.51</v>
      </c>
      <c r="C37" s="129">
        <v>1.3041210224308815</v>
      </c>
      <c r="D37" s="108"/>
      <c r="E37" s="106"/>
    </row>
    <row r="38" spans="1:4" ht="12.75">
      <c r="A38" s="125">
        <v>40960</v>
      </c>
      <c r="B38" s="127">
        <v>12.55</v>
      </c>
      <c r="C38" s="129">
        <v>1.3227513227513228</v>
      </c>
      <c r="D38" s="108"/>
    </row>
    <row r="39" spans="1:4" ht="12.75">
      <c r="A39" s="125">
        <v>40961</v>
      </c>
      <c r="B39" s="127">
        <v>12.56</v>
      </c>
      <c r="C39" s="129">
        <v>1.3243279035889286</v>
      </c>
      <c r="D39" s="108"/>
    </row>
    <row r="40" spans="1:4" ht="12.75">
      <c r="A40" s="125">
        <v>40962</v>
      </c>
      <c r="B40" s="127">
        <v>12.6</v>
      </c>
      <c r="C40" s="129">
        <v>1.3236267372600927</v>
      </c>
      <c r="D40" s="108"/>
    </row>
    <row r="41" spans="1:4" ht="12.75">
      <c r="A41" s="125">
        <v>40963</v>
      </c>
      <c r="B41" s="127">
        <v>12.61</v>
      </c>
      <c r="C41" s="129">
        <v>1.3285505513484788</v>
      </c>
      <c r="D41" s="108"/>
    </row>
    <row r="42" spans="1:4" ht="12.75">
      <c r="A42" s="125">
        <v>40966</v>
      </c>
      <c r="B42" s="127">
        <v>12.78</v>
      </c>
      <c r="C42" s="129">
        <v>1.3458950201884252</v>
      </c>
      <c r="D42" s="108"/>
    </row>
    <row r="43" spans="1:4" ht="12.75">
      <c r="A43" s="125">
        <v>40967</v>
      </c>
      <c r="B43" s="127">
        <v>12.9</v>
      </c>
      <c r="C43" s="129">
        <v>1.3428226131328052</v>
      </c>
      <c r="D43" s="108"/>
    </row>
    <row r="44" spans="1:4" ht="12.75">
      <c r="A44" s="125">
        <v>40968</v>
      </c>
      <c r="B44" s="127">
        <v>12.99</v>
      </c>
      <c r="C44" s="129">
        <v>1.3431833445265278</v>
      </c>
      <c r="D44" s="108"/>
    </row>
    <row r="45" spans="1:4" ht="12.75">
      <c r="A45" s="125">
        <v>40969</v>
      </c>
      <c r="B45" s="127">
        <v>13.02</v>
      </c>
      <c r="C45" s="129">
        <v>1.3437248051599033</v>
      </c>
      <c r="D45" s="108"/>
    </row>
    <row r="46" spans="1:4" ht="12.75">
      <c r="A46" s="125">
        <v>40970</v>
      </c>
      <c r="B46" s="127">
        <v>13.13</v>
      </c>
      <c r="C46" s="129">
        <v>1.332800213248034</v>
      </c>
      <c r="D46" s="108"/>
    </row>
    <row r="47" spans="1:4" ht="12.75">
      <c r="A47" s="125">
        <v>40973</v>
      </c>
      <c r="B47" s="127">
        <v>13.05</v>
      </c>
      <c r="C47" s="129">
        <v>1.3201320132013201</v>
      </c>
      <c r="D47" s="108"/>
    </row>
    <row r="48" spans="1:4" ht="12.75">
      <c r="A48" s="125">
        <v>40974</v>
      </c>
      <c r="B48" s="127">
        <v>13.14</v>
      </c>
      <c r="C48" s="129">
        <v>1.320480654958405</v>
      </c>
      <c r="D48" s="108"/>
    </row>
    <row r="49" spans="1:4" ht="12.75">
      <c r="A49" s="125">
        <v>40975</v>
      </c>
      <c r="B49" s="127">
        <v>13.07</v>
      </c>
      <c r="C49" s="129">
        <v>1.3171759747102214</v>
      </c>
      <c r="D49" s="108"/>
    </row>
    <row r="50" spans="1:4" ht="12.75">
      <c r="A50" s="125">
        <v>40976</v>
      </c>
      <c r="B50" s="127">
        <v>13.17</v>
      </c>
      <c r="C50" s="129">
        <v>1.3135426244581636</v>
      </c>
      <c r="D50" s="108"/>
    </row>
    <row r="51" spans="1:4" ht="12.75">
      <c r="A51" s="125">
        <v>40977</v>
      </c>
      <c r="B51" s="127">
        <v>13.15</v>
      </c>
      <c r="C51" s="129">
        <v>1.3203063110641668</v>
      </c>
      <c r="D51" s="108"/>
    </row>
    <row r="52" spans="1:4" ht="12.75">
      <c r="A52" s="125">
        <v>40980</v>
      </c>
      <c r="B52" s="127">
        <v>13.12</v>
      </c>
      <c r="C52" s="129">
        <v>1.3126804935678655</v>
      </c>
      <c r="D52" s="108"/>
    </row>
    <row r="53" spans="1:4" ht="12.75">
      <c r="A53" s="125">
        <v>40981</v>
      </c>
      <c r="B53" s="127">
        <v>13.27</v>
      </c>
      <c r="C53" s="129">
        <v>1.3118194936376755</v>
      </c>
      <c r="D53" s="108"/>
    </row>
    <row r="54" spans="1:4" ht="12.75">
      <c r="A54" s="125">
        <v>40982</v>
      </c>
      <c r="B54" s="127">
        <v>13.3</v>
      </c>
      <c r="C54" s="129">
        <v>1.3130252100840336</v>
      </c>
      <c r="D54" s="108"/>
    </row>
    <row r="55" spans="1:4" ht="12.75">
      <c r="A55" s="125">
        <v>40983</v>
      </c>
      <c r="B55" s="127">
        <v>13.52</v>
      </c>
      <c r="C55" s="129">
        <v>1.3054830287206267</v>
      </c>
      <c r="D55" s="108"/>
    </row>
    <row r="56" spans="1:4" ht="12.75">
      <c r="A56" s="125">
        <v>40984</v>
      </c>
      <c r="B56" s="127">
        <v>13.55</v>
      </c>
      <c r="C56" s="129">
        <v>1.3051422605063951</v>
      </c>
      <c r="D56" s="108"/>
    </row>
    <row r="57" spans="1:4" ht="12.75">
      <c r="A57" s="125">
        <v>40987</v>
      </c>
      <c r="B57" s="127">
        <v>13.46</v>
      </c>
      <c r="C57" s="129">
        <v>1.3180440226703571</v>
      </c>
      <c r="D57" s="108"/>
    </row>
    <row r="58" spans="1:3" ht="12.75">
      <c r="A58" s="125">
        <v>40988</v>
      </c>
      <c r="B58" s="126">
        <v>13.28</v>
      </c>
      <c r="C58" s="129">
        <v>1.3185654008438819</v>
      </c>
    </row>
    <row r="59" spans="1:3" ht="12.75">
      <c r="A59" s="125">
        <v>40989</v>
      </c>
      <c r="B59" s="126">
        <v>13.38</v>
      </c>
      <c r="C59" s="129">
        <v>1.3225763787858749</v>
      </c>
    </row>
    <row r="60" spans="1:3" ht="12.75">
      <c r="A60" s="125">
        <v>40990</v>
      </c>
      <c r="B60" s="126">
        <v>13.31</v>
      </c>
      <c r="C60" s="129">
        <v>1.3241525423728815</v>
      </c>
    </row>
    <row r="61" spans="1:3" ht="12.75">
      <c r="A61" s="125">
        <v>40991</v>
      </c>
      <c r="B61" s="126">
        <v>13.48</v>
      </c>
      <c r="C61" s="129">
        <v>1.3199577613516367</v>
      </c>
    </row>
    <row r="62" spans="1:3" ht="12.75">
      <c r="A62" s="125">
        <v>40994</v>
      </c>
      <c r="B62" s="126">
        <v>13.63</v>
      </c>
      <c r="C62" s="129">
        <v>1.3274923669188903</v>
      </c>
    </row>
    <row r="63" spans="1:3" ht="12.75">
      <c r="A63" s="125">
        <v>40995</v>
      </c>
      <c r="B63" s="126">
        <v>13.51</v>
      </c>
      <c r="C63" s="129">
        <v>1.3283740701381508</v>
      </c>
    </row>
    <row r="64" spans="1:3" ht="12.75">
      <c r="A64" s="125">
        <v>40996</v>
      </c>
      <c r="B64" s="126">
        <v>13.48</v>
      </c>
      <c r="C64" s="129">
        <v>1.3347570742124935</v>
      </c>
    </row>
    <row r="65" spans="1:3" ht="12.75">
      <c r="A65" s="125">
        <v>40997</v>
      </c>
      <c r="B65" s="126">
        <v>13.35</v>
      </c>
      <c r="C65" s="129">
        <v>1.3326226012793179</v>
      </c>
    </row>
    <row r="66" spans="1:3" ht="12.75">
      <c r="A66" s="125">
        <v>40998</v>
      </c>
      <c r="B66" s="126">
        <v>13.83</v>
      </c>
      <c r="C66" s="129">
        <v>1.3301409949454641</v>
      </c>
    </row>
    <row r="67" spans="1:3" ht="12.75">
      <c r="A67" s="125">
        <v>41001</v>
      </c>
      <c r="B67" s="126">
        <v>14.01</v>
      </c>
      <c r="C67" s="129">
        <v>1.3349352556401015</v>
      </c>
    </row>
    <row r="68" spans="1:3" ht="12.75">
      <c r="A68" s="125">
        <v>41002</v>
      </c>
      <c r="B68" s="126">
        <v>13.99</v>
      </c>
      <c r="C68" s="129">
        <v>1.3338668800853675</v>
      </c>
    </row>
    <row r="69" spans="1:3" ht="12.75">
      <c r="A69" s="125">
        <v>41003</v>
      </c>
      <c r="B69" s="126">
        <v>14.03</v>
      </c>
      <c r="C69" s="129">
        <v>1.332267519317879</v>
      </c>
    </row>
    <row r="70" spans="1:3" ht="12.75">
      <c r="A70" s="125">
        <v>41004</v>
      </c>
      <c r="B70" s="126">
        <v>14.17</v>
      </c>
      <c r="C70" s="129">
        <v>1.3175230566534915</v>
      </c>
    </row>
    <row r="71" spans="1:3" ht="12.75">
      <c r="A71" s="125">
        <v>41008</v>
      </c>
      <c r="B71" s="126">
        <v>14.14</v>
      </c>
      <c r="C71" s="129">
        <v>1.3101008777675882</v>
      </c>
    </row>
    <row r="72" spans="1:3" ht="12.75">
      <c r="A72" s="125">
        <v>41009</v>
      </c>
      <c r="B72" s="126">
        <v>14.09</v>
      </c>
      <c r="C72" s="129">
        <v>1.3080444735120995</v>
      </c>
    </row>
    <row r="73" spans="1:3" ht="12.75">
      <c r="A73" s="125">
        <v>41010</v>
      </c>
      <c r="B73" s="126">
        <v>14.05</v>
      </c>
      <c r="C73" s="129">
        <v>1.3101008777675882</v>
      </c>
    </row>
    <row r="74" spans="1:3" ht="12.75">
      <c r="A74" s="125">
        <v>41011</v>
      </c>
      <c r="B74" s="126">
        <v>14.23</v>
      </c>
      <c r="C74" s="129">
        <v>1.310615989515072</v>
      </c>
    </row>
    <row r="75" spans="1:3" ht="12.75">
      <c r="A75" s="125">
        <v>41012</v>
      </c>
      <c r="B75" s="126">
        <v>14.19</v>
      </c>
      <c r="C75" s="129">
        <v>1.3145786775338504</v>
      </c>
    </row>
    <row r="76" spans="1:3" ht="12.75">
      <c r="A76" s="125">
        <v>41015</v>
      </c>
      <c r="B76" s="126">
        <v>14.02</v>
      </c>
      <c r="C76" s="129">
        <v>1.3082155939298796</v>
      </c>
    </row>
    <row r="77" spans="1:3" ht="12.75">
      <c r="A77" s="125">
        <v>41016</v>
      </c>
      <c r="B77" s="126">
        <v>14.06</v>
      </c>
      <c r="C77" s="129">
        <v>1.3053126223730585</v>
      </c>
    </row>
    <row r="78" spans="1:3" ht="12.75">
      <c r="A78" s="125">
        <v>41017</v>
      </c>
      <c r="B78" s="126">
        <v>13.89</v>
      </c>
      <c r="C78" s="129">
        <v>1.3128528291978467</v>
      </c>
    </row>
    <row r="79" spans="1:3" ht="12.75">
      <c r="A79" s="125">
        <v>41018</v>
      </c>
      <c r="B79" s="126">
        <v>13.98</v>
      </c>
      <c r="C79" s="129">
        <v>1.3111315064901008</v>
      </c>
    </row>
    <row r="80" spans="1:3" ht="12.75">
      <c r="A80" s="125">
        <v>41019</v>
      </c>
      <c r="B80" s="126">
        <v>14.28</v>
      </c>
      <c r="C80" s="129">
        <v>1.3123359580052494</v>
      </c>
    </row>
    <row r="81" spans="1:3" ht="12.75">
      <c r="A81" s="125">
        <v>41022</v>
      </c>
      <c r="B81" s="126">
        <v>14.19</v>
      </c>
      <c r="C81" s="129">
        <v>1.3217023526301876</v>
      </c>
    </row>
    <row r="82" spans="1:3" ht="12.75">
      <c r="A82" s="125">
        <v>41023</v>
      </c>
      <c r="B82" s="126">
        <v>14.44</v>
      </c>
      <c r="C82" s="129">
        <v>1.3163090693694879</v>
      </c>
    </row>
    <row r="83" spans="1:3" ht="12.75">
      <c r="A83" s="125">
        <v>41024</v>
      </c>
      <c r="B83" s="126">
        <v>14.57</v>
      </c>
      <c r="C83" s="129">
        <v>1.3171759747102214</v>
      </c>
    </row>
    <row r="84" spans="1:3" ht="12.75">
      <c r="A84" s="125">
        <v>41025</v>
      </c>
      <c r="B84" s="126">
        <v>14.64</v>
      </c>
      <c r="C84" s="129">
        <v>1.320480654958405</v>
      </c>
    </row>
    <row r="85" spans="1:3" ht="12.75">
      <c r="A85" s="125">
        <v>41026</v>
      </c>
      <c r="B85" s="126">
        <v>14.78</v>
      </c>
      <c r="C85" s="129">
        <v>1.3227513227513228</v>
      </c>
    </row>
    <row r="86" spans="1:3" ht="12.75">
      <c r="A86" s="125">
        <v>41029</v>
      </c>
      <c r="B86" s="126">
        <v>14.9</v>
      </c>
      <c r="C86" s="129">
        <v>1.3257324671881214</v>
      </c>
    </row>
    <row r="87" spans="1:3" ht="12.75">
      <c r="A87" s="125">
        <v>41030</v>
      </c>
      <c r="B87" s="126">
        <v>14.87</v>
      </c>
      <c r="C87" s="129">
        <v>1.3236267372600927</v>
      </c>
    </row>
    <row r="88" spans="1:3" ht="12.75">
      <c r="A88" s="125">
        <v>41031</v>
      </c>
      <c r="B88" s="126">
        <v>14.7</v>
      </c>
      <c r="C88" s="129">
        <v>1.3245033112582782</v>
      </c>
    </row>
    <row r="89" spans="1:3" ht="12.75">
      <c r="A89" s="125">
        <v>41032</v>
      </c>
      <c r="B89" s="126">
        <v>14.59</v>
      </c>
      <c r="C89" s="129">
        <v>1.3187392852433075</v>
      </c>
    </row>
    <row r="90" spans="1:3" ht="12.75">
      <c r="A90" s="125">
        <v>41033</v>
      </c>
      <c r="B90" s="126">
        <v>14.64</v>
      </c>
      <c r="C90" s="129">
        <v>1.3147515119642386</v>
      </c>
    </row>
    <row r="91" spans="1:3" ht="12.75">
      <c r="A91" s="125">
        <v>41036</v>
      </c>
      <c r="B91" s="126">
        <v>14.48</v>
      </c>
      <c r="C91" s="129">
        <v>1.3083867591259977</v>
      </c>
    </row>
    <row r="92" spans="1:3" ht="12.75">
      <c r="A92" s="125">
        <v>41037</v>
      </c>
      <c r="B92" s="126">
        <v>14.21</v>
      </c>
      <c r="C92" s="129">
        <v>1.3019138133055592</v>
      </c>
    </row>
    <row r="93" spans="1:3" ht="12.75">
      <c r="A93" s="125">
        <v>41038</v>
      </c>
      <c r="B93" s="126">
        <v>14.11</v>
      </c>
      <c r="C93" s="129">
        <v>1.3025921583952065</v>
      </c>
    </row>
    <row r="94" spans="1:3" ht="12.75">
      <c r="A94" s="125">
        <v>41039</v>
      </c>
      <c r="B94" s="126">
        <v>14.37</v>
      </c>
      <c r="C94" s="129">
        <v>1.2968486577616392</v>
      </c>
    </row>
    <row r="95" spans="1:3" ht="12.75">
      <c r="A95" s="125">
        <v>41040</v>
      </c>
      <c r="B95" s="126">
        <v>13.88</v>
      </c>
      <c r="C95" s="129">
        <v>1.295001295001295</v>
      </c>
    </row>
    <row r="96" spans="1:3" ht="12.75">
      <c r="A96" s="125">
        <v>41043</v>
      </c>
      <c r="B96" s="126">
        <v>13.69</v>
      </c>
      <c r="C96" s="129">
        <v>1.292156609381057</v>
      </c>
    </row>
    <row r="97" spans="1:3" ht="12.75">
      <c r="A97" s="125">
        <v>41044</v>
      </c>
      <c r="B97" s="126">
        <v>13.96</v>
      </c>
      <c r="C97" s="129">
        <v>1.287001287001287</v>
      </c>
    </row>
    <row r="98" spans="1:3" ht="12.75">
      <c r="A98" s="125">
        <v>41045</v>
      </c>
      <c r="B98" s="126">
        <v>14.05</v>
      </c>
      <c r="C98" s="129">
        <v>1.2812299807815504</v>
      </c>
    </row>
    <row r="99" spans="1:3" ht="12.75">
      <c r="A99" s="125">
        <v>41046</v>
      </c>
      <c r="B99" s="126">
        <v>14.22</v>
      </c>
      <c r="C99" s="129">
        <v>1.2725884448969202</v>
      </c>
    </row>
    <row r="100" spans="1:3" ht="12.75">
      <c r="A100" s="125">
        <v>41047</v>
      </c>
      <c r="B100" s="126">
        <v>13.93</v>
      </c>
      <c r="C100" s="129">
        <v>1.271940981938438</v>
      </c>
    </row>
    <row r="101" spans="1:3" ht="12.75">
      <c r="A101" s="125">
        <v>41050</v>
      </c>
      <c r="B101" s="126">
        <v>13.99</v>
      </c>
      <c r="C101" s="129">
        <v>1.2779552715654952</v>
      </c>
    </row>
    <row r="102" spans="1:3" ht="12.75">
      <c r="A102" s="125">
        <v>41051</v>
      </c>
      <c r="B102" s="126">
        <v>13.7</v>
      </c>
      <c r="C102" s="129">
        <v>1.2777919754663942</v>
      </c>
    </row>
    <row r="103" spans="1:3" ht="12.75">
      <c r="A103" s="125">
        <v>41052</v>
      </c>
      <c r="B103" s="126">
        <v>13.52</v>
      </c>
      <c r="C103" s="129">
        <v>1.2768130745658834</v>
      </c>
    </row>
    <row r="104" spans="1:3" ht="12.75">
      <c r="A104" s="125">
        <v>41053</v>
      </c>
      <c r="B104" s="126">
        <v>13.65</v>
      </c>
      <c r="C104" s="129">
        <v>1.2639029322548028</v>
      </c>
    </row>
    <row r="105" spans="1:3" ht="12.75">
      <c r="A105" s="125">
        <v>41054</v>
      </c>
      <c r="B105" s="126">
        <v>13.7</v>
      </c>
      <c r="C105" s="129">
        <v>1.256913021618904</v>
      </c>
    </row>
    <row r="106" spans="1:3" ht="12.75">
      <c r="A106" s="125">
        <v>41058</v>
      </c>
      <c r="B106" s="126">
        <v>13.76</v>
      </c>
      <c r="C106" s="129">
        <v>1.256913021618904</v>
      </c>
    </row>
    <row r="107" spans="1:3" ht="12.75">
      <c r="A107" s="125">
        <v>41059</v>
      </c>
      <c r="B107" s="126">
        <v>13.65</v>
      </c>
      <c r="C107" s="129">
        <v>1.25250501002004</v>
      </c>
    </row>
    <row r="108" spans="1:3" ht="12.75">
      <c r="A108" s="125">
        <v>41060</v>
      </c>
      <c r="B108" s="126">
        <v>13.31</v>
      </c>
      <c r="C108" s="129">
        <v>1.244090569793481</v>
      </c>
    </row>
    <row r="109" spans="1:3" ht="12.75">
      <c r="A109" s="125">
        <v>41061</v>
      </c>
      <c r="B109" s="126">
        <v>13.35</v>
      </c>
      <c r="C109" s="129">
        <v>1.2382367508667658</v>
      </c>
    </row>
    <row r="110" spans="1:3" ht="12.75">
      <c r="A110" s="125">
        <v>41064</v>
      </c>
      <c r="B110" s="126">
        <v>13.31</v>
      </c>
      <c r="C110" s="129">
        <v>1.2428535918468804</v>
      </c>
    </row>
    <row r="111" spans="1:3" ht="12.75">
      <c r="A111" s="125">
        <v>41065</v>
      </c>
      <c r="B111" s="126">
        <v>13.43</v>
      </c>
      <c r="C111" s="129">
        <v>1.244090569793481</v>
      </c>
    </row>
    <row r="112" spans="1:3" ht="12.75">
      <c r="A112" s="125">
        <v>41066</v>
      </c>
      <c r="B112" s="126">
        <v>13.78</v>
      </c>
      <c r="C112" s="129">
        <v>1.2473493825620556</v>
      </c>
    </row>
    <row r="113" spans="1:3" ht="12.75">
      <c r="A113" s="125">
        <v>41067</v>
      </c>
      <c r="B113" s="126">
        <v>14.2</v>
      </c>
      <c r="C113" s="129">
        <v>1.2501562695336916</v>
      </c>
    </row>
    <row r="114" spans="1:3" ht="12.75">
      <c r="A114" s="125">
        <v>41068</v>
      </c>
      <c r="B114" s="126">
        <v>14.18</v>
      </c>
      <c r="C114" s="129">
        <v>1.2575452716297786</v>
      </c>
    </row>
    <row r="115" spans="1:2" ht="12.75">
      <c r="A115" s="114"/>
      <c r="B115" s="108"/>
    </row>
    <row r="116" spans="1:2" ht="12.75">
      <c r="A116" s="114"/>
      <c r="B116" s="108"/>
    </row>
    <row r="117" spans="1:2" ht="12.75">
      <c r="A117" s="114"/>
      <c r="B117" s="108"/>
    </row>
    <row r="118" spans="1:2" ht="12.75">
      <c r="A118" s="114"/>
      <c r="B118" s="108"/>
    </row>
    <row r="119" spans="1:2" ht="12.75">
      <c r="A119" s="114"/>
      <c r="B119" s="108"/>
    </row>
    <row r="120" spans="1:2" ht="12.75">
      <c r="A120" s="114"/>
      <c r="B120" s="108"/>
    </row>
    <row r="121" spans="1:2" ht="12.75">
      <c r="A121" s="114"/>
      <c r="B121" s="108"/>
    </row>
    <row r="122" spans="1:2" ht="12.75">
      <c r="A122" s="114"/>
      <c r="B122" s="108"/>
    </row>
    <row r="123" spans="1:2" ht="12.75">
      <c r="A123" s="114"/>
      <c r="B123" s="108"/>
    </row>
    <row r="124" spans="1:2" ht="12.75">
      <c r="A124" s="114"/>
      <c r="B124" s="108"/>
    </row>
    <row r="125" spans="1:2" ht="12.75">
      <c r="A125" s="114"/>
      <c r="B125" s="108"/>
    </row>
    <row r="126" spans="1:2" ht="12.75">
      <c r="A126" s="114"/>
      <c r="B126" s="108"/>
    </row>
    <row r="127" spans="1:2" ht="12.75">
      <c r="A127" s="114"/>
      <c r="B127" s="108"/>
    </row>
    <row r="128" spans="1:2" ht="12.75">
      <c r="A128" s="114"/>
      <c r="B128" s="108"/>
    </row>
    <row r="129" spans="1:2" ht="12.75">
      <c r="A129" s="114"/>
      <c r="B129" s="108"/>
    </row>
    <row r="130" spans="1:2" ht="12.75">
      <c r="A130" s="114"/>
      <c r="B130" s="108"/>
    </row>
    <row r="131" spans="1:2" ht="12.75">
      <c r="A131" s="114"/>
      <c r="B131" s="108"/>
    </row>
    <row r="132" spans="1:2" ht="12.75">
      <c r="A132" s="114"/>
      <c r="B132" s="108"/>
    </row>
    <row r="133" spans="1:2" ht="12.75">
      <c r="A133" s="114"/>
      <c r="B133" s="108"/>
    </row>
    <row r="134" spans="1:2" ht="12.75">
      <c r="A134" s="114"/>
      <c r="B134" s="108"/>
    </row>
    <row r="135" spans="1:2" ht="12.75">
      <c r="A135" s="114"/>
      <c r="B135" s="108"/>
    </row>
    <row r="136" spans="1:2" ht="12.75">
      <c r="A136" s="114"/>
      <c r="B136" s="108"/>
    </row>
    <row r="137" spans="1:2" ht="12.75">
      <c r="A137" s="114"/>
      <c r="B137" s="108"/>
    </row>
    <row r="138" spans="1:2" ht="12.75">
      <c r="A138" s="114"/>
      <c r="B138" s="108"/>
    </row>
    <row r="139" spans="1:2" ht="12.75">
      <c r="A139" s="114"/>
      <c r="B139" s="108"/>
    </row>
    <row r="140" spans="1:2" ht="12.75">
      <c r="A140" s="114"/>
      <c r="B140" s="108"/>
    </row>
    <row r="141" spans="1:2" ht="12.75">
      <c r="A141" s="114"/>
      <c r="B141" s="108"/>
    </row>
    <row r="142" spans="1:2" ht="12.75">
      <c r="A142" s="114"/>
      <c r="B142" s="108"/>
    </row>
    <row r="143" spans="1:2" ht="12.75">
      <c r="A143" s="114"/>
      <c r="B143" s="108"/>
    </row>
    <row r="144" spans="1:2" ht="12.75">
      <c r="A144" s="114"/>
      <c r="B144" s="108"/>
    </row>
    <row r="145" spans="1:2" ht="12.75">
      <c r="A145" s="114"/>
      <c r="B145" s="108"/>
    </row>
    <row r="146" spans="1:2" ht="12.75">
      <c r="A146" s="114"/>
      <c r="B146" s="108"/>
    </row>
    <row r="147" spans="1:2" ht="12.75">
      <c r="A147" s="114"/>
      <c r="B147" s="108"/>
    </row>
    <row r="148" spans="1:2" ht="12.75">
      <c r="A148" s="114"/>
      <c r="B148" s="108"/>
    </row>
    <row r="149" spans="1:2" ht="12.75">
      <c r="A149" s="114"/>
      <c r="B149" s="108"/>
    </row>
    <row r="150" spans="1:2" ht="12.75">
      <c r="A150" s="114"/>
      <c r="B150" s="108"/>
    </row>
    <row r="151" spans="1:2" ht="12.75">
      <c r="A151" s="114"/>
      <c r="B151" s="108"/>
    </row>
    <row r="152" spans="1:2" ht="12.75">
      <c r="A152" s="114"/>
      <c r="B152" s="108"/>
    </row>
    <row r="153" spans="1:2" ht="12.75">
      <c r="A153" s="114"/>
      <c r="B153" s="108"/>
    </row>
    <row r="154" spans="1:2" ht="12.75">
      <c r="A154" s="114"/>
      <c r="B154" s="108"/>
    </row>
    <row r="155" spans="1:2" ht="12.75">
      <c r="A155" s="114"/>
      <c r="B155" s="108"/>
    </row>
    <row r="156" spans="1:2" ht="12.75">
      <c r="A156" s="114"/>
      <c r="B156" s="108"/>
    </row>
    <row r="157" spans="1:2" ht="12.75">
      <c r="A157" s="114"/>
      <c r="B157" s="108"/>
    </row>
    <row r="158" spans="1:2" ht="12.75">
      <c r="A158" s="114"/>
      <c r="B158" s="108"/>
    </row>
    <row r="159" spans="1:2" ht="12.75">
      <c r="A159" s="114"/>
      <c r="B159" s="108"/>
    </row>
    <row r="160" spans="1:2" ht="12.75">
      <c r="A160" s="114"/>
      <c r="B160" s="108"/>
    </row>
    <row r="161" spans="1:2" ht="12.75">
      <c r="A161" s="114"/>
      <c r="B161" s="108"/>
    </row>
    <row r="162" spans="1:2" ht="12.75">
      <c r="A162" s="114"/>
      <c r="B162" s="108"/>
    </row>
    <row r="163" spans="1:2" ht="12.75">
      <c r="A163" s="114"/>
      <c r="B163" s="108"/>
    </row>
    <row r="164" spans="1:2" ht="12.75">
      <c r="A164" s="114"/>
      <c r="B164" s="108"/>
    </row>
    <row r="165" spans="1:2" ht="12.75">
      <c r="A165" s="114"/>
      <c r="B165" s="108"/>
    </row>
    <row r="166" spans="1:2" ht="12.75">
      <c r="A166" s="114"/>
      <c r="B166" s="108"/>
    </row>
    <row r="167" spans="1:2" ht="12.75">
      <c r="A167" s="114"/>
      <c r="B167" s="108"/>
    </row>
    <row r="168" spans="1:2" ht="12.75">
      <c r="A168" s="114"/>
      <c r="B168" s="108"/>
    </row>
    <row r="169" spans="1:2" ht="12.75">
      <c r="A169" s="114"/>
      <c r="B169" s="108"/>
    </row>
    <row r="170" spans="1:2" ht="12.75">
      <c r="A170" s="114"/>
      <c r="B170" s="108"/>
    </row>
    <row r="171" spans="1:2" ht="12.75">
      <c r="A171" s="114"/>
      <c r="B171" s="108"/>
    </row>
    <row r="172" spans="1:2" ht="12.75">
      <c r="A172" s="114"/>
      <c r="B172" s="108"/>
    </row>
    <row r="173" spans="1:2" ht="12.75">
      <c r="A173" s="114"/>
      <c r="B173" s="108"/>
    </row>
    <row r="174" spans="1:2" ht="12.75">
      <c r="A174" s="114"/>
      <c r="B174" s="108"/>
    </row>
    <row r="175" spans="1:2" ht="12.75">
      <c r="A175" s="114"/>
      <c r="B175" s="108"/>
    </row>
    <row r="176" spans="1:2" ht="12.75">
      <c r="A176" s="114"/>
      <c r="B176" s="108"/>
    </row>
    <row r="177" spans="1:2" ht="12.75">
      <c r="A177" s="114"/>
      <c r="B177" s="108"/>
    </row>
    <row r="178" spans="1:2" ht="12.75">
      <c r="A178" s="114"/>
      <c r="B178" s="108"/>
    </row>
    <row r="179" spans="1:2" ht="12.75">
      <c r="A179" s="114"/>
      <c r="B179" s="108"/>
    </row>
    <row r="180" spans="1:2" ht="12.75">
      <c r="A180" s="114"/>
      <c r="B180" s="108"/>
    </row>
    <row r="181" spans="1:2" ht="12.75">
      <c r="A181" s="114"/>
      <c r="B181" s="108"/>
    </row>
    <row r="182" spans="1:2" ht="12.75">
      <c r="A182" s="114"/>
      <c r="B182" s="108"/>
    </row>
    <row r="183" spans="1:2" ht="12.75">
      <c r="A183" s="114"/>
      <c r="B183" s="108"/>
    </row>
    <row r="184" spans="1:2" ht="12.75">
      <c r="A184" s="114"/>
      <c r="B184" s="108"/>
    </row>
    <row r="185" spans="1:2" ht="12.75">
      <c r="A185" s="114"/>
      <c r="B185" s="108"/>
    </row>
    <row r="186" spans="1:2" ht="12.75">
      <c r="A186" s="114"/>
      <c r="B186" s="108"/>
    </row>
    <row r="187" spans="1:2" ht="12.75">
      <c r="A187" s="114"/>
      <c r="B187" s="108"/>
    </row>
    <row r="188" spans="1:2" ht="12.75">
      <c r="A188" s="114"/>
      <c r="B188" s="108"/>
    </row>
    <row r="189" spans="1:2" ht="12.75">
      <c r="A189" s="114"/>
      <c r="B189" s="108"/>
    </row>
    <row r="190" spans="1:2" ht="12.75">
      <c r="A190" s="114"/>
      <c r="B190" s="108"/>
    </row>
    <row r="191" spans="1:2" ht="12.75">
      <c r="A191" s="114"/>
      <c r="B191" s="108"/>
    </row>
    <row r="192" spans="1:2" ht="12.75">
      <c r="A192" s="114"/>
      <c r="B192" s="108"/>
    </row>
    <row r="193" spans="1:2" ht="12.75">
      <c r="A193" s="114"/>
      <c r="B193" s="108"/>
    </row>
    <row r="194" spans="1:2" ht="12.75">
      <c r="A194" s="114"/>
      <c r="B194" s="108"/>
    </row>
    <row r="195" spans="1:2" ht="12.75">
      <c r="A195" s="114"/>
      <c r="B195" s="108"/>
    </row>
    <row r="196" spans="1:2" ht="12.75">
      <c r="A196" s="114"/>
      <c r="B196" s="108"/>
    </row>
    <row r="197" spans="1:2" ht="12.75">
      <c r="A197" s="114"/>
      <c r="B197" s="108"/>
    </row>
    <row r="198" spans="1:2" ht="12.75">
      <c r="A198" s="114"/>
      <c r="B198" s="108"/>
    </row>
    <row r="199" spans="1:2" ht="12.75">
      <c r="A199" s="114"/>
      <c r="B199" s="108"/>
    </row>
    <row r="200" spans="1:2" ht="12.75">
      <c r="A200" s="114"/>
      <c r="B200" s="108"/>
    </row>
    <row r="201" spans="1:2" ht="12.75">
      <c r="A201" s="114"/>
      <c r="B201" s="108"/>
    </row>
    <row r="202" spans="1:2" ht="12.75">
      <c r="A202" s="114"/>
      <c r="B202" s="108"/>
    </row>
    <row r="203" spans="1:2" ht="12.75">
      <c r="A203" s="114"/>
      <c r="B203" s="108"/>
    </row>
    <row r="204" spans="1:2" ht="12.75">
      <c r="A204" s="114"/>
      <c r="B204" s="108"/>
    </row>
    <row r="205" spans="1:2" ht="12.75">
      <c r="A205" s="114"/>
      <c r="B205" s="108"/>
    </row>
    <row r="206" spans="1:2" ht="12.75">
      <c r="A206" s="114"/>
      <c r="B206" s="108"/>
    </row>
    <row r="207" spans="1:2" ht="12.75">
      <c r="A207" s="114"/>
      <c r="B207" s="108"/>
    </row>
    <row r="208" spans="1:2" ht="12.75">
      <c r="A208" s="114"/>
      <c r="B208" s="108"/>
    </row>
    <row r="209" spans="1:2" ht="12.75">
      <c r="A209" s="114"/>
      <c r="B209" s="108"/>
    </row>
    <row r="210" spans="1:2" ht="12.75">
      <c r="A210" s="114"/>
      <c r="B210" s="108"/>
    </row>
    <row r="211" spans="1:2" ht="12.75">
      <c r="A211" s="114"/>
      <c r="B211" s="108"/>
    </row>
    <row r="212" spans="1:2" ht="12.75">
      <c r="A212" s="114"/>
      <c r="B212" s="108"/>
    </row>
    <row r="213" spans="1:2" ht="12.75">
      <c r="A213" s="114"/>
      <c r="B213" s="108"/>
    </row>
    <row r="214" spans="1:2" ht="12.75">
      <c r="A214" s="114"/>
      <c r="B214" s="108"/>
    </row>
    <row r="215" spans="1:2" ht="12.75">
      <c r="A215" s="114"/>
      <c r="B215" s="108"/>
    </row>
    <row r="216" spans="1:2" ht="12.75">
      <c r="A216" s="114"/>
      <c r="B216" s="108"/>
    </row>
    <row r="217" spans="1:2" ht="12.75">
      <c r="A217" s="114"/>
      <c r="B217" s="108"/>
    </row>
    <row r="218" spans="1:2" ht="12.75">
      <c r="A218" s="114"/>
      <c r="B218" s="108"/>
    </row>
    <row r="219" spans="1:2" ht="12.75">
      <c r="A219" s="114"/>
      <c r="B219" s="108"/>
    </row>
    <row r="220" spans="1:2" ht="12.75">
      <c r="A220" s="114"/>
      <c r="B220" s="108"/>
    </row>
    <row r="221" spans="1:2" ht="12.75">
      <c r="A221" s="114"/>
      <c r="B221" s="108"/>
    </row>
    <row r="222" spans="1:2" ht="12.75">
      <c r="A222" s="114"/>
      <c r="B222" s="108"/>
    </row>
    <row r="223" spans="1:2" ht="12.75">
      <c r="A223" s="114"/>
      <c r="B223" s="108"/>
    </row>
    <row r="224" spans="1:2" ht="12.75">
      <c r="A224" s="114"/>
      <c r="B224" s="108"/>
    </row>
    <row r="225" spans="1:2" ht="12.75">
      <c r="A225" s="114"/>
      <c r="B225" s="108"/>
    </row>
    <row r="226" spans="1:2" ht="12.75">
      <c r="A226" s="114"/>
      <c r="B226" s="108"/>
    </row>
    <row r="227" spans="1:2" ht="12.75">
      <c r="A227" s="114"/>
      <c r="B227" s="108"/>
    </row>
    <row r="228" spans="1:2" ht="12.75">
      <c r="A228" s="114"/>
      <c r="B228" s="108"/>
    </row>
    <row r="229" spans="1:2" ht="12.75">
      <c r="A229" s="114"/>
      <c r="B229" s="108"/>
    </row>
    <row r="230" spans="1:2" ht="12.75">
      <c r="A230" s="114"/>
      <c r="B230" s="108"/>
    </row>
    <row r="231" spans="1:2" ht="12.75">
      <c r="A231" s="114"/>
      <c r="B231" s="108"/>
    </row>
    <row r="232" spans="1:2" ht="12.75">
      <c r="A232" s="114"/>
      <c r="B232" s="108"/>
    </row>
    <row r="233" spans="1:2" ht="12.75">
      <c r="A233" s="114"/>
      <c r="B233" s="108"/>
    </row>
    <row r="234" spans="1:2" ht="12.75">
      <c r="A234" s="114"/>
      <c r="B234" s="108"/>
    </row>
    <row r="235" spans="1:2" ht="12.75">
      <c r="A235" s="114"/>
      <c r="B235" s="108"/>
    </row>
    <row r="236" spans="1:2" ht="12.75">
      <c r="A236" s="114"/>
      <c r="B236" s="108"/>
    </row>
    <row r="237" spans="1:2" ht="12.75">
      <c r="A237" s="114"/>
      <c r="B237" s="108"/>
    </row>
    <row r="238" spans="1:2" ht="12.75">
      <c r="A238" s="114"/>
      <c r="B238" s="108"/>
    </row>
    <row r="239" spans="1:2" ht="12.75">
      <c r="A239" s="114"/>
      <c r="B239" s="108"/>
    </row>
    <row r="240" spans="1:2" ht="12.75">
      <c r="A240" s="114"/>
      <c r="B240" s="108"/>
    </row>
    <row r="241" spans="1:2" ht="12.75">
      <c r="A241" s="114"/>
      <c r="B241" s="108"/>
    </row>
    <row r="242" spans="1:2" ht="12.75">
      <c r="A242" s="114"/>
      <c r="B242" s="108"/>
    </row>
    <row r="243" spans="1:2" ht="12.75">
      <c r="A243" s="114"/>
      <c r="B243" s="108"/>
    </row>
    <row r="244" spans="1:2" ht="12.75">
      <c r="A244" s="114"/>
      <c r="B244" s="108"/>
    </row>
    <row r="245" spans="1:2" ht="12.75">
      <c r="A245" s="114"/>
      <c r="B245" s="108"/>
    </row>
    <row r="246" spans="1:2" ht="12.75">
      <c r="A246" s="114"/>
      <c r="B246" s="108"/>
    </row>
    <row r="247" spans="1:2" ht="12.75">
      <c r="A247" s="114"/>
      <c r="B247" s="108"/>
    </row>
    <row r="248" spans="1:2" ht="12.75">
      <c r="A248" s="114"/>
      <c r="B248" s="108"/>
    </row>
    <row r="249" ht="12.75">
      <c r="A249" s="114"/>
    </row>
    <row r="250" ht="12.75">
      <c r="A250" s="114"/>
    </row>
    <row r="251" ht="12.75">
      <c r="A251" s="99"/>
    </row>
    <row r="252" ht="12.75">
      <c r="A252" s="99"/>
    </row>
    <row r="253" ht="12.75">
      <c r="A253" s="99"/>
    </row>
    <row r="254" ht="12.75">
      <c r="A254" s="99"/>
    </row>
    <row r="255" ht="12.75">
      <c r="A255" s="99"/>
    </row>
    <row r="256" ht="12.75">
      <c r="A256" s="99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&amp;LSource: Agricultural Marketing Service and Foreign Agricultural Service.&amp;C&amp;A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61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10.57421875" style="0" customWidth="1"/>
    <col min="2" max="2" width="10.57421875" style="85" customWidth="1"/>
    <col min="3" max="13" width="10.57421875" style="0" customWidth="1"/>
  </cols>
  <sheetData>
    <row r="1" spans="1:13" ht="15.75">
      <c r="A1" s="104"/>
      <c r="B1" s="16" t="s">
        <v>107</v>
      </c>
      <c r="C1" s="16" t="s">
        <v>108</v>
      </c>
      <c r="D1" s="16" t="s">
        <v>126</v>
      </c>
      <c r="F1" s="11"/>
      <c r="G1" s="106"/>
      <c r="H1" s="81"/>
      <c r="M1" s="79"/>
    </row>
    <row r="2" spans="2:13" ht="15">
      <c r="B2" s="85" t="s">
        <v>152</v>
      </c>
      <c r="C2" t="s">
        <v>152</v>
      </c>
      <c r="D2" t="s">
        <v>152</v>
      </c>
      <c r="M2" s="79"/>
    </row>
    <row r="3" spans="1:13" ht="15.75">
      <c r="A3" s="16" t="s">
        <v>186</v>
      </c>
      <c r="B3" s="85">
        <v>2.5192330000000003</v>
      </c>
      <c r="C3" s="85">
        <v>3.73394</v>
      </c>
      <c r="D3" s="85">
        <v>3.812405</v>
      </c>
      <c r="E3" s="123"/>
      <c r="F3" s="123"/>
      <c r="G3" s="124"/>
      <c r="H3" s="124"/>
      <c r="M3" s="79"/>
    </row>
    <row r="4" spans="1:13" ht="15.75">
      <c r="A4" s="16" t="s">
        <v>187</v>
      </c>
      <c r="B4" s="85">
        <v>5.4070290000000005</v>
      </c>
      <c r="C4" s="85">
        <v>9.209047</v>
      </c>
      <c r="D4" s="85">
        <v>9.508805</v>
      </c>
      <c r="E4" s="123"/>
      <c r="F4" s="123"/>
      <c r="G4" s="124"/>
      <c r="H4" s="124"/>
      <c r="M4" s="79"/>
    </row>
    <row r="5" spans="1:12" ht="15.75">
      <c r="A5" s="16" t="s">
        <v>188</v>
      </c>
      <c r="B5" s="85">
        <v>10.187475000000001</v>
      </c>
      <c r="C5" s="85">
        <v>14.635154</v>
      </c>
      <c r="D5" s="85">
        <v>14.930400000000002</v>
      </c>
      <c r="E5" s="123"/>
      <c r="F5" s="123"/>
      <c r="G5" s="124"/>
      <c r="H5" s="124"/>
      <c r="J5" s="73"/>
      <c r="K5" s="73"/>
      <c r="L5" s="73"/>
    </row>
    <row r="6" spans="1:12" ht="15.75">
      <c r="A6" s="16" t="s">
        <v>189</v>
      </c>
      <c r="B6" s="85">
        <v>14.262678</v>
      </c>
      <c r="C6" s="85">
        <v>19.771155</v>
      </c>
      <c r="D6" s="85">
        <v>19.538622000000004</v>
      </c>
      <c r="E6" s="123"/>
      <c r="F6" s="123"/>
      <c r="G6" s="124"/>
      <c r="H6" s="124"/>
      <c r="J6" s="73"/>
      <c r="K6" s="73"/>
      <c r="L6" s="73"/>
    </row>
    <row r="7" spans="1:12" ht="15.75">
      <c r="A7" s="16" t="s">
        <v>190</v>
      </c>
      <c r="B7" s="85">
        <v>17.211767</v>
      </c>
      <c r="C7" s="85">
        <v>22.091155</v>
      </c>
      <c r="D7" s="85">
        <v>23.368122000000003</v>
      </c>
      <c r="E7" s="123"/>
      <c r="F7" s="123"/>
      <c r="G7" s="124"/>
      <c r="H7" s="124"/>
      <c r="J7" s="73"/>
      <c r="K7" s="73"/>
      <c r="L7" s="73"/>
    </row>
    <row r="8" spans="1:18" ht="15.75">
      <c r="A8" s="16" t="s">
        <v>191</v>
      </c>
      <c r="B8" s="85">
        <v>21.220439</v>
      </c>
      <c r="C8" s="85">
        <v>25.60225</v>
      </c>
      <c r="D8" s="85">
        <v>28.194240000000004</v>
      </c>
      <c r="E8" s="124"/>
      <c r="F8" s="124"/>
      <c r="G8" s="124"/>
      <c r="H8" s="124"/>
      <c r="J8" s="73"/>
      <c r="K8" s="73"/>
      <c r="L8" s="73"/>
      <c r="R8" s="79"/>
    </row>
    <row r="9" spans="1:18" ht="15.75">
      <c r="A9" s="16" t="s">
        <v>192</v>
      </c>
      <c r="B9" s="85">
        <v>25.415464999999998</v>
      </c>
      <c r="C9" s="85">
        <v>29.48225</v>
      </c>
      <c r="D9" s="14">
        <v>33.07424</v>
      </c>
      <c r="R9" s="79"/>
    </row>
    <row r="10" spans="1:18" ht="15.75">
      <c r="A10" s="16" t="s">
        <v>124</v>
      </c>
      <c r="B10" s="85">
        <v>29.78279</v>
      </c>
      <c r="C10" s="85">
        <v>34.04667</v>
      </c>
      <c r="D10" s="14">
        <v>38.354240000000004</v>
      </c>
      <c r="G10" s="81"/>
      <c r="H10" s="81"/>
      <c r="R10" s="79"/>
    </row>
    <row r="11" spans="1:18" ht="15.75">
      <c r="A11" s="16" t="s">
        <v>193</v>
      </c>
      <c r="B11" s="85">
        <v>35.98181099999999</v>
      </c>
      <c r="C11" s="85">
        <v>38.346669999999996</v>
      </c>
      <c r="D11" s="85"/>
      <c r="E11" s="89"/>
      <c r="F11" s="81"/>
      <c r="G11" s="81"/>
      <c r="H11" s="81"/>
      <c r="R11" s="79"/>
    </row>
    <row r="12" spans="1:18" ht="15.75">
      <c r="A12" s="16" t="s">
        <v>194</v>
      </c>
      <c r="B12" s="85">
        <v>40.93553599999999</v>
      </c>
      <c r="C12" s="85">
        <v>43.701171</v>
      </c>
      <c r="D12" s="85"/>
      <c r="E12" s="89"/>
      <c r="F12" s="81"/>
      <c r="G12" s="81"/>
      <c r="H12" s="81"/>
      <c r="R12" s="79"/>
    </row>
    <row r="13" spans="1:18" ht="15.75">
      <c r="A13" s="16" t="s">
        <v>195</v>
      </c>
      <c r="B13" s="85">
        <v>45.70287</v>
      </c>
      <c r="C13" s="85">
        <v>48.211171</v>
      </c>
      <c r="D13" s="85"/>
      <c r="E13" s="89"/>
      <c r="F13" s="73"/>
      <c r="G13" s="73"/>
      <c r="R13" s="79"/>
    </row>
    <row r="14" spans="1:5" ht="15.75">
      <c r="A14" s="16" t="s">
        <v>196</v>
      </c>
      <c r="B14" s="85">
        <v>50.338390999999994</v>
      </c>
      <c r="C14" s="85">
        <v>52.337847000000004</v>
      </c>
      <c r="D14" s="85"/>
      <c r="E14" s="89"/>
    </row>
    <row r="15" spans="1:5" ht="12.75">
      <c r="A15" s="113"/>
      <c r="C15" s="80"/>
      <c r="D15" s="80"/>
      <c r="E15" s="89"/>
    </row>
    <row r="16" spans="1:5" ht="12.75">
      <c r="A16" s="113"/>
      <c r="C16" s="80"/>
      <c r="D16" s="80"/>
      <c r="E16" s="89"/>
    </row>
    <row r="17" spans="1:5" ht="12.75">
      <c r="A17" s="113"/>
      <c r="C17" s="80"/>
      <c r="D17" s="80"/>
      <c r="E17" s="85"/>
    </row>
    <row r="18" spans="1:5" ht="12.75">
      <c r="A18" s="77"/>
      <c r="C18" s="14"/>
      <c r="D18" s="96"/>
      <c r="E18" s="80"/>
    </row>
    <row r="19" spans="1:5" ht="12.75">
      <c r="A19" s="77"/>
      <c r="C19" s="14"/>
      <c r="D19" s="14"/>
      <c r="E19" s="80"/>
    </row>
    <row r="20" spans="1:5" ht="12.75">
      <c r="A20" s="77"/>
      <c r="C20" s="14"/>
      <c r="D20" s="14"/>
      <c r="E20" s="80"/>
    </row>
    <row r="21" spans="1:5" ht="12.75">
      <c r="A21" s="77"/>
      <c r="C21" s="14"/>
      <c r="D21" s="14"/>
      <c r="E21" s="80"/>
    </row>
    <row r="22" spans="1:5" ht="12.75">
      <c r="A22" s="77"/>
      <c r="C22" s="14"/>
      <c r="D22" s="14"/>
      <c r="E22" s="80"/>
    </row>
    <row r="23" spans="1:5" ht="12.75">
      <c r="A23" s="77"/>
      <c r="C23" s="14"/>
      <c r="D23" s="14"/>
      <c r="E23" s="80"/>
    </row>
    <row r="24" spans="1:5" ht="12.75">
      <c r="A24" s="77"/>
      <c r="C24" s="14"/>
      <c r="D24" s="14"/>
      <c r="E24" s="80"/>
    </row>
    <row r="25" spans="1:5" ht="12.75">
      <c r="A25" s="77"/>
      <c r="C25" s="14"/>
      <c r="D25" s="14"/>
      <c r="E25" s="80"/>
    </row>
    <row r="26" spans="1:5" ht="12.75">
      <c r="A26" s="77"/>
      <c r="C26" s="14"/>
      <c r="D26" s="14"/>
      <c r="E26" s="80"/>
    </row>
    <row r="27" spans="1:5" ht="12.75">
      <c r="A27" s="77"/>
      <c r="C27" s="14"/>
      <c r="D27" s="14"/>
      <c r="E27" s="80"/>
    </row>
    <row r="28" spans="1:5" ht="12.75">
      <c r="A28" s="77"/>
      <c r="C28" s="14"/>
      <c r="D28" s="14"/>
      <c r="E28" s="80"/>
    </row>
    <row r="29" spans="1:5" ht="12.75">
      <c r="A29" s="77"/>
      <c r="C29" s="107"/>
      <c r="D29" s="14"/>
      <c r="E29" s="80"/>
    </row>
    <row r="30" spans="1:5" ht="12.75">
      <c r="A30" s="77"/>
      <c r="C30" s="107"/>
      <c r="D30" s="14"/>
      <c r="E30" s="80"/>
    </row>
    <row r="31" spans="1:5" ht="12.75">
      <c r="A31" s="58"/>
      <c r="C31" s="14"/>
      <c r="D31" s="14"/>
      <c r="E31" s="80"/>
    </row>
    <row r="32" spans="1:5" ht="12.75">
      <c r="A32" s="58"/>
      <c r="C32" s="14"/>
      <c r="D32" s="14"/>
      <c r="E32" s="86"/>
    </row>
    <row r="33" spans="1:5" ht="12.75">
      <c r="A33" s="58"/>
      <c r="C33" s="14"/>
      <c r="D33" s="14"/>
      <c r="E33" s="86"/>
    </row>
    <row r="34" spans="1:5" ht="12.75">
      <c r="A34" s="58"/>
      <c r="C34" s="14"/>
      <c r="D34" s="14"/>
      <c r="E34" s="86"/>
    </row>
    <row r="35" spans="1:5" ht="12.75">
      <c r="A35" s="58"/>
      <c r="C35" s="58"/>
      <c r="D35" s="14"/>
      <c r="E35" s="86"/>
    </row>
    <row r="36" spans="3:5" ht="12.75">
      <c r="C36" s="58"/>
      <c r="D36" s="14"/>
      <c r="E36" s="86"/>
    </row>
    <row r="37" spans="3:5" ht="12.75">
      <c r="C37" s="58"/>
      <c r="D37" s="14"/>
      <c r="E37" s="86"/>
    </row>
    <row r="38" spans="3:5" ht="12.75">
      <c r="C38" s="58"/>
      <c r="D38" s="14"/>
      <c r="E38" s="86"/>
    </row>
    <row r="39" spans="3:5" ht="12.75">
      <c r="C39" s="58"/>
      <c r="D39" s="14"/>
      <c r="E39" s="86"/>
    </row>
    <row r="40" spans="3:5" ht="12.75">
      <c r="C40" s="58"/>
      <c r="D40" s="14"/>
      <c r="E40" s="86"/>
    </row>
    <row r="41" spans="1:5" ht="12.75">
      <c r="A41" s="14"/>
      <c r="C41" s="58"/>
      <c r="D41" s="14"/>
      <c r="E41" s="86"/>
    </row>
    <row r="42" spans="1:5" ht="12.75">
      <c r="A42" s="14"/>
      <c r="C42" s="58"/>
      <c r="D42" s="14"/>
      <c r="E42" s="86"/>
    </row>
    <row r="43" spans="1:5" ht="12.75">
      <c r="A43" s="14"/>
      <c r="C43" s="58"/>
      <c r="D43" s="14"/>
      <c r="E43" s="86"/>
    </row>
    <row r="44" spans="1:5" ht="12.75">
      <c r="A44" s="14"/>
      <c r="C44" s="58"/>
      <c r="D44" s="14"/>
      <c r="E44" s="86"/>
    </row>
    <row r="45" spans="1:5" ht="12.75">
      <c r="A45" s="14"/>
      <c r="C45" s="58"/>
      <c r="D45" s="14"/>
      <c r="E45" s="86"/>
    </row>
    <row r="46" spans="1:5" ht="12.75">
      <c r="A46" s="14"/>
      <c r="C46" s="58"/>
      <c r="D46" s="14"/>
      <c r="E46" s="86"/>
    </row>
    <row r="47" spans="1:5" ht="12.75">
      <c r="A47" s="14"/>
      <c r="C47" s="58"/>
      <c r="D47" s="14"/>
      <c r="E47" s="86"/>
    </row>
    <row r="48" spans="1:5" ht="12.75">
      <c r="A48" s="14"/>
      <c r="C48" s="58"/>
      <c r="D48" s="14"/>
      <c r="E48" s="86"/>
    </row>
    <row r="49" spans="1:5" ht="12.75">
      <c r="A49" s="14"/>
      <c r="C49" s="58"/>
      <c r="D49" s="14"/>
      <c r="E49" s="86"/>
    </row>
    <row r="50" spans="1:5" ht="12.75">
      <c r="A50" s="14"/>
      <c r="C50" s="58"/>
      <c r="D50" s="14"/>
      <c r="E50" s="86"/>
    </row>
    <row r="51" spans="1:5" ht="12.75">
      <c r="A51" s="14"/>
      <c r="C51" s="58"/>
      <c r="D51" s="14"/>
      <c r="E51" s="86"/>
    </row>
    <row r="52" spans="1:5" ht="12.75">
      <c r="A52" s="14"/>
      <c r="C52" s="58"/>
      <c r="D52" s="14"/>
      <c r="E52" s="86"/>
    </row>
    <row r="53" spans="1:5" ht="12.75">
      <c r="A53" s="14"/>
      <c r="C53" s="72"/>
      <c r="D53" s="14"/>
      <c r="E53" s="86"/>
    </row>
    <row r="54" spans="3:5" ht="12.75">
      <c r="C54" s="72"/>
      <c r="E54" s="86"/>
    </row>
    <row r="55" ht="12.75">
      <c r="C55" s="72"/>
    </row>
    <row r="56" ht="12.75">
      <c r="C56" s="72"/>
    </row>
    <row r="57" ht="12.75">
      <c r="C57" s="51"/>
    </row>
    <row r="58" ht="12.75">
      <c r="C58" s="51"/>
    </row>
    <row r="59" ht="12.75">
      <c r="C59" s="51"/>
    </row>
    <row r="60" ht="12.75">
      <c r="C60" s="51"/>
    </row>
    <row r="61" ht="12.75">
      <c r="C61" s="51"/>
    </row>
  </sheetData>
  <sheetProtection/>
  <printOptions/>
  <pageMargins left="0.7" right="0.7" top="1" bottom="6.5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Fannye Lockley-Jolly</Manager>
  <Company>USDA-Economic Research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Outlook tables</dc:title>
  <dc:subject>Agricultural economics</dc:subject>
  <dc:creator>Mark S. Ash</dc:creator>
  <cp:keywords>soybeans, cottonseed, sunflower, peanuts, canola, supply, disappearance, price</cp:keywords>
  <dc:description>mash@ers.usda.gov</dc:description>
  <cp:lastModifiedBy>Windows User</cp:lastModifiedBy>
  <cp:lastPrinted>2012-05-11T13:02:05Z</cp:lastPrinted>
  <dcterms:created xsi:type="dcterms:W3CDTF">2001-11-13T16:22:15Z</dcterms:created>
  <dcterms:modified xsi:type="dcterms:W3CDTF">2012-06-13T19:44:43Z</dcterms:modified>
  <cp:category>Oilseeds</cp:category>
  <cp:version/>
  <cp:contentType/>
  <cp:contentStatus/>
</cp:coreProperties>
</file>