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5521" windowWidth="10680" windowHeight="7275" tabRatio="633" activeTab="0"/>
  </bookViews>
  <sheets>
    <sheet name="Sheet1" sheetId="1" r:id="rId1"/>
    <sheet name="Sheet2" sheetId="2" r:id="rId2"/>
    <sheet name="Sheet 3" sheetId="3" r:id="rId3"/>
    <sheet name="Sheet4" sheetId="4" r:id="rId4"/>
    <sheet name="Sheet5" sheetId="5" r:id="rId5"/>
    <sheet name="Sheet6" sheetId="6" r:id="rId6"/>
    <sheet name="Sheet7" sheetId="7" r:id="rId7"/>
    <sheet name="Cover chart" sheetId="8" r:id="rId8"/>
    <sheet name="Text chart 2" sheetId="9" r:id="rId9"/>
  </sheets>
  <definedNames>
    <definedName name="_xlnm.Print_Area" localSheetId="2">'Sheet 3'!$A$1:$K$13</definedName>
    <definedName name="_xlnm.Print_Area" localSheetId="0">'Sheet1'!$A$1:$N$29</definedName>
    <definedName name="_xlnm.Print_Area" localSheetId="1">'Sheet2'!$A$1:$J$12</definedName>
    <definedName name="_xlnm.Print_Area" localSheetId="3">'Sheet4'!$A$1:$O$52</definedName>
    <definedName name="_xlnm.Print_Area" localSheetId="4">'Sheet5'!$A$1:$G$47</definedName>
    <definedName name="_xlnm.Print_Area" localSheetId="5">'Sheet6'!$A$1:$I$44</definedName>
    <definedName name="_xlnm.Print_Area" localSheetId="6">'Sheet7'!$A$1:$G$45</definedName>
  </definedNames>
  <calcPr fullCalcOnLoad="1"/>
</workbook>
</file>

<file path=xl/sharedStrings.xml><?xml version="1.0" encoding="utf-8"?>
<sst xmlns="http://schemas.openxmlformats.org/spreadsheetml/2006/main" count="443" uniqueCount="197">
  <si>
    <t>Sept. 1</t>
  </si>
  <si>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</si>
  <si>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</si>
  <si>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</si>
  <si>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</si>
  <si>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</si>
  <si>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</si>
  <si>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</si>
  <si>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</si>
  <si>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</si>
  <si>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Oct. 1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</si>
  <si>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</si>
  <si>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</si>
  <si>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</si>
  <si>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</si>
  <si>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</si>
  <si>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</si>
  <si>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Seed &amp;</t>
  </si>
  <si>
    <t>Marketing</t>
  </si>
  <si>
    <t>year</t>
  </si>
  <si>
    <t>Cottonseed</t>
  </si>
  <si>
    <t>Sunflower</t>
  </si>
  <si>
    <t xml:space="preserve">      1,000 short tons</t>
  </si>
  <si>
    <t xml:space="preserve">        Million pounds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</si>
  <si>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</si>
  <si>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</si>
  <si>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</si>
  <si>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</si>
  <si>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2001/02</t>
  </si>
  <si>
    <t>Table 9--U.S. vegetable oil and fats prices</t>
  </si>
  <si>
    <t xml:space="preserve">               $/Short ton</t>
  </si>
  <si>
    <t>Table 2--Soybean meal:  U.S. supply and disappearance</t>
  </si>
  <si>
    <t>Disappearance</t>
  </si>
  <si>
    <t>Table 3--Soybean oil:  U.S. supply and disappearance</t>
  </si>
  <si>
    <t>Last update:</t>
  </si>
  <si>
    <t>Aug. 1</t>
  </si>
  <si>
    <t>2002/03</t>
  </si>
  <si>
    <t xml:space="preserve">   Dec-Feb</t>
  </si>
  <si>
    <t>Area</t>
  </si>
  <si>
    <t>Planted</t>
  </si>
  <si>
    <t>Harvested</t>
  </si>
  <si>
    <t>Yield</t>
  </si>
  <si>
    <t>2003/04</t>
  </si>
  <si>
    <t>Year begin.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</si>
  <si>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</si>
  <si>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</si>
  <si>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</si>
  <si>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</si>
  <si>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</si>
  <si>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</si>
  <si>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</si>
  <si>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</si>
  <si>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</si>
  <si>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</si>
  <si>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</si>
  <si>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</si>
  <si>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</si>
  <si>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</si>
  <si>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</si>
  <si>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</si>
  <si>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</si>
  <si>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</si>
  <si>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</si>
  <si>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</si>
  <si>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</si>
  <si>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</si>
  <si>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</si>
  <si>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</si>
  <si>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</si>
  <si>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</si>
  <si>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</si>
  <si>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</si>
  <si>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</si>
  <si>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</si>
  <si>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</si>
  <si>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</si>
  <si>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</si>
  <si>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$/ton  </t>
  </si>
  <si>
    <t xml:space="preserve">$/cwt. </t>
  </si>
  <si>
    <t>2005/06</t>
  </si>
  <si>
    <t>&amp; residual</t>
  </si>
  <si>
    <t xml:space="preserve">   Mar-May</t>
  </si>
  <si>
    <t>2006/07</t>
  </si>
  <si>
    <t>Table 8--Oilseed prices received by U.S. farmers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</si>
  <si>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</si>
  <si>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t>Canola</t>
  </si>
  <si>
    <t>2007/08</t>
  </si>
  <si>
    <t xml:space="preserve">   Jun-Aug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</si>
  <si>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</si>
  <si>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</si>
  <si>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>---</t>
  </si>
  <si>
    <r>
      <t>5</t>
    </r>
    <r>
      <rPr>
        <sz val="12"/>
        <rFont val="Times New Roman"/>
        <family val="1"/>
      </rPr>
      <t xml:space="preserve"> 50%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36%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34% Minneapolis. NA= Not available.</t>
    </r>
  </si>
  <si>
    <t xml:space="preserve">stocks  </t>
  </si>
  <si>
    <t xml:space="preserve"> Production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</si>
  <si>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</si>
  <si>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</si>
  <si>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</si>
  <si>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</si>
  <si>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</si>
  <si>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</si>
  <si>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</si>
  <si>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</si>
  <si>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</si>
  <si>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</si>
  <si>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</si>
  <si>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</si>
  <si>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Hi-pro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41%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34% North Dakota-Minnesota.</t>
    </r>
  </si>
  <si>
    <t>2009/10</t>
  </si>
  <si>
    <t>2010/11</t>
  </si>
  <si>
    <t>NA = Not available.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</si>
  <si>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</si>
  <si>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</si>
  <si>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</si>
  <si>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</si>
  <si>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</si>
  <si>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r>
      <t>Sunflowerseed</t>
    </r>
    <r>
      <rPr>
        <vertAlign val="superscript"/>
        <sz val="12"/>
        <rFont val="Times New Roman"/>
        <family val="1"/>
      </rPr>
      <t>2</t>
    </r>
  </si>
  <si>
    <t>October</t>
  </si>
  <si>
    <t>November</t>
  </si>
  <si>
    <t>December</t>
  </si>
  <si>
    <t>January</t>
  </si>
  <si>
    <t>February</t>
  </si>
  <si>
    <t>March</t>
  </si>
  <si>
    <r>
      <t>2011/12</t>
    </r>
    <r>
      <rPr>
        <vertAlign val="superscript"/>
        <sz val="12"/>
        <rFont val="Times New Roman"/>
        <family val="1"/>
      </rPr>
      <t>1</t>
    </r>
  </si>
  <si>
    <t>April</t>
  </si>
  <si>
    <t>May</t>
  </si>
  <si>
    <t>June</t>
  </si>
  <si>
    <t>2011/12</t>
  </si>
  <si>
    <t>July</t>
  </si>
  <si>
    <t>August</t>
  </si>
  <si>
    <t>Crush, seed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</si>
  <si>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</si>
  <si>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Use</t>
  </si>
  <si>
    <t>September</t>
  </si>
  <si>
    <t xml:space="preserve">   Sep-Nov</t>
  </si>
  <si>
    <t>Seed, feed</t>
  </si>
  <si>
    <t>Crush</t>
  </si>
  <si>
    <t>Table 1--Soybeans:  Annual U.S. supply and disappearance</t>
  </si>
  <si>
    <t>Soybeans:  Quarterly U.S. supply and disappearance</t>
  </si>
  <si>
    <t>Bu./acre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</si>
  <si>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</si>
  <si>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</t>
    </r>
    <r>
      <rPr>
        <sz val="12"/>
        <rFont val="Times New Roman"/>
        <family val="1"/>
      </rPr>
      <t>.</t>
    </r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</si>
  <si>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</si>
  <si>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</si>
  <si>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</si>
  <si>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</si>
  <si>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</si>
  <si>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</si>
  <si>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</si>
  <si>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</si>
  <si>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</si>
  <si>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</si>
  <si>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</si>
  <si>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Million MT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</si>
  <si>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</si>
  <si>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</si>
  <si>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</si>
  <si>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------------------------------------------------------Million bushels-----------------------------------------------</t>
  </si>
  <si>
    <t>------1,000 acres--------</t>
  </si>
  <si>
    <t>------Million acres------</t>
  </si>
  <si>
    <t>Total to date</t>
  </si>
  <si>
    <r>
      <t>2012/13</t>
    </r>
    <r>
      <rPr>
        <vertAlign val="superscript"/>
        <sz val="12"/>
        <rFont val="Times New Roman"/>
        <family val="1"/>
      </rPr>
      <t>2</t>
    </r>
  </si>
  <si>
    <r>
      <t>2012/13</t>
    </r>
    <r>
      <rPr>
        <vertAlign val="superscript"/>
        <sz val="12"/>
        <rFont val="Times New Roman"/>
        <family val="1"/>
      </rPr>
      <t>1</t>
    </r>
  </si>
  <si>
    <t>255-285</t>
  </si>
  <si>
    <t>335-365</t>
  </si>
  <si>
    <t>12.00-14.00</t>
  </si>
  <si>
    <t>24.35-27.65</t>
  </si>
  <si>
    <t>23.35-26.65</t>
  </si>
  <si>
    <t>13.00-15.00</t>
  </si>
  <si>
    <t>52.5-56.5</t>
  </si>
  <si>
    <t>54.5-58.5</t>
  </si>
  <si>
    <t>88.0-92.0</t>
  </si>
  <si>
    <t>58.0-62.0</t>
  </si>
  <si>
    <t>97.5-101.5</t>
  </si>
  <si>
    <t>48.5-52.5</t>
  </si>
  <si>
    <t>48.0-52.0</t>
  </si>
  <si>
    <t>230-260</t>
  </si>
  <si>
    <t>30.85-34.15</t>
  </si>
  <si>
    <r>
      <t xml:space="preserve"> May</t>
    </r>
    <r>
      <rPr>
        <vertAlign val="superscript"/>
        <sz val="12"/>
        <rFont val="Times New Roman"/>
        <family val="1"/>
      </rPr>
      <t>1</t>
    </r>
  </si>
  <si>
    <r>
      <t>May</t>
    </r>
    <r>
      <rPr>
        <vertAlign val="superscript"/>
        <sz val="12"/>
        <rFont val="Times New Roman"/>
        <family val="1"/>
      </rPr>
      <t>1</t>
    </r>
  </si>
  <si>
    <t>205-235</t>
  </si>
  <si>
    <t>Central Illinois</t>
  </si>
  <si>
    <t>soybean price</t>
  </si>
  <si>
    <t>$/bushel</t>
  </si>
  <si>
    <t>$/euro</t>
  </si>
  <si>
    <t>exchange rate (right axis)</t>
  </si>
  <si>
    <t>Dollar per Euro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</si>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</sst>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64" fontId="4" fillId="0" borderId="10" xfId="42" applyNumberFormat="1" applyFont="1" applyBorder="1" applyAlignment="1">
      <alignment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Alignment="1">
      <alignment/>
    </xf>
    <xf numFmtId="43" fontId="4" fillId="0" borderId="0" xfId="42" applyNumberFormat="1" applyFont="1" applyAlignment="1">
      <alignment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42" applyNumberFormat="1" applyFont="1" applyAlignment="1">
      <alignment horizontal="center"/>
    </xf>
    <xf numFmtId="43" fontId="4" fillId="0" borderId="10" xfId="42" applyNumberFormat="1" applyFont="1" applyBorder="1" applyAlignment="1">
      <alignment/>
    </xf>
    <xf numFmtId="43" fontId="4" fillId="0" borderId="10" xfId="42" applyNumberFormat="1" applyFont="1" applyBorder="1" applyAlignment="1">
      <alignment horizontal="center"/>
    </xf>
    <xf numFmtId="43" fontId="4" fillId="0" borderId="10" xfId="42" applyFont="1" applyBorder="1" applyAlignment="1">
      <alignment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5" fillId="0" borderId="0" xfId="0" applyFont="1" applyBorder="1" applyAlignment="1">
      <alignment/>
    </xf>
    <xf numFmtId="43" fontId="4" fillId="0" borderId="0" xfId="42" applyFont="1" applyAlignment="1">
      <alignment horizontal="right"/>
    </xf>
    <xf numFmtId="43" fontId="4" fillId="0" borderId="10" xfId="42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1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165" fontId="4" fillId="0" borderId="0" xfId="42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43" fontId="4" fillId="0" borderId="0" xfId="42" applyFont="1" applyBorder="1" applyAlignment="1">
      <alignment horizontal="right"/>
    </xf>
    <xf numFmtId="174" fontId="0" fillId="0" borderId="0" xfId="0" applyNumberFormat="1" applyAlignment="1" applyProtection="1">
      <alignment/>
      <protection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right"/>
    </xf>
    <xf numFmtId="43" fontId="4" fillId="0" borderId="0" xfId="42" applyFont="1" applyBorder="1" applyAlignment="1" quotePrefix="1">
      <alignment horizontal="center"/>
    </xf>
    <xf numFmtId="165" fontId="0" fillId="0" borderId="0" xfId="42" applyNumberFormat="1" applyFont="1" applyAlignment="1" applyProtection="1">
      <alignment/>
      <protection/>
    </xf>
    <xf numFmtId="14" fontId="4" fillId="0" borderId="0" xfId="0" applyNumberFormat="1" applyFont="1" applyAlignment="1">
      <alignment horizontal="right"/>
    </xf>
    <xf numFmtId="37" fontId="7" fillId="0" borderId="0" xfId="0" applyNumberFormat="1" applyFont="1" applyAlignment="1" applyProtection="1">
      <alignment/>
      <protection/>
    </xf>
    <xf numFmtId="164" fontId="0" fillId="0" borderId="0" xfId="42" applyNumberFormat="1" applyFont="1" applyAlignment="1" applyProtection="1">
      <alignment/>
      <protection/>
    </xf>
    <xf numFmtId="164" fontId="0" fillId="0" borderId="0" xfId="42" applyNumberFormat="1" applyFont="1" applyAlignment="1">
      <alignment/>
    </xf>
    <xf numFmtId="1" fontId="4" fillId="0" borderId="10" xfId="42" applyNumberFormat="1" applyFont="1" applyBorder="1" applyAlignment="1">
      <alignment/>
    </xf>
    <xf numFmtId="1" fontId="4" fillId="0" borderId="0" xfId="42" applyNumberFormat="1" applyFont="1" applyAlignment="1">
      <alignment/>
    </xf>
    <xf numFmtId="164" fontId="4" fillId="0" borderId="0" xfId="0" applyNumberFormat="1" applyFont="1" applyBorder="1" applyAlignment="1">
      <alignment/>
    </xf>
    <xf numFmtId="167" fontId="0" fillId="0" borderId="0" xfId="42" applyNumberFormat="1" applyFont="1" applyAlignment="1" applyProtection="1">
      <alignment/>
      <protection/>
    </xf>
    <xf numFmtId="164" fontId="0" fillId="0" borderId="0" xfId="0" applyNumberFormat="1" applyAlignment="1">
      <alignment/>
    </xf>
    <xf numFmtId="165" fontId="4" fillId="0" borderId="0" xfId="42" applyNumberFormat="1" applyFont="1" applyBorder="1" applyAlignment="1">
      <alignment horizontal="center"/>
    </xf>
    <xf numFmtId="0" fontId="0" fillId="0" borderId="11" xfId="0" applyBorder="1" applyAlignment="1">
      <alignment/>
    </xf>
    <xf numFmtId="168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174" fontId="4" fillId="0" borderId="10" xfId="42" applyNumberFormat="1" applyFont="1" applyBorder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3" fontId="4" fillId="0" borderId="0" xfId="42" applyNumberFormat="1" applyFont="1" applyAlignment="1">
      <alignment horizontal="right"/>
    </xf>
    <xf numFmtId="185" fontId="0" fillId="0" borderId="0" xfId="42" applyNumberFormat="1" applyFont="1" applyAlignment="1" applyProtection="1">
      <alignment/>
      <protection/>
    </xf>
    <xf numFmtId="0" fontId="6" fillId="0" borderId="12" xfId="0" applyFont="1" applyBorder="1" applyAlignment="1" quotePrefix="1">
      <alignment horizontal="center"/>
    </xf>
    <xf numFmtId="0" fontId="0" fillId="0" borderId="12" xfId="0" applyBorder="1" applyAlignment="1">
      <alignment horizontal="center"/>
    </xf>
    <xf numFmtId="14" fontId="0" fillId="0" borderId="0" xfId="0" applyNumberFormat="1" applyBorder="1" applyAlignment="1">
      <alignment wrapText="1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1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left"/>
      <protection/>
    </xf>
    <xf numFmtId="164" fontId="0" fillId="0" borderId="0" xfId="42" applyNumberFormat="1" applyFont="1" applyAlignment="1">
      <alignment/>
    </xf>
    <xf numFmtId="181" fontId="0" fillId="0" borderId="0" xfId="0" applyNumberFormat="1" applyAlignment="1" applyProtection="1">
      <alignment/>
      <protection/>
    </xf>
    <xf numFmtId="39" fontId="0" fillId="0" borderId="0" xfId="42" applyNumberFormat="1" applyFont="1" applyAlignment="1">
      <alignment/>
    </xf>
    <xf numFmtId="181" fontId="0" fillId="0" borderId="0" xfId="0" applyNumberFormat="1" applyFont="1" applyAlignment="1" applyProtection="1">
      <alignment horizontal="left"/>
      <protection/>
    </xf>
    <xf numFmtId="181" fontId="8" fillId="0" borderId="0" xfId="0" applyNumberFormat="1" applyFont="1" applyAlignment="1" applyProtection="1">
      <alignment horizontal="right"/>
      <protection/>
    </xf>
    <xf numFmtId="43" fontId="4" fillId="0" borderId="10" xfId="42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78" fontId="0" fillId="0" borderId="0" xfId="0" applyNumberFormat="1" applyFont="1" applyAlignment="1" quotePrefix="1">
      <alignment/>
    </xf>
    <xf numFmtId="175" fontId="8" fillId="0" borderId="0" xfId="0" applyNumberFormat="1" applyFont="1" applyAlignment="1" applyProtection="1" quotePrefix="1">
      <alignment horizontal="right"/>
      <protection/>
    </xf>
    <xf numFmtId="185" fontId="0" fillId="0" borderId="0" xfId="0" applyNumberFormat="1" applyAlignment="1" applyProtection="1">
      <alignment/>
      <protection/>
    </xf>
    <xf numFmtId="43" fontId="4" fillId="0" borderId="0" xfId="42" applyFont="1" applyAlignment="1">
      <alignment horizontal="center"/>
    </xf>
    <xf numFmtId="166" fontId="0" fillId="0" borderId="0" xfId="42" applyNumberFormat="1" applyFont="1" applyAlignment="1">
      <alignment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165" fontId="4" fillId="0" borderId="10" xfId="42" applyNumberFormat="1" applyFont="1" applyBorder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2" fontId="0" fillId="0" borderId="0" xfId="42" applyNumberFormat="1" applyFont="1" applyAlignment="1" applyProtection="1">
      <alignment/>
      <protection/>
    </xf>
    <xf numFmtId="2" fontId="0" fillId="0" borderId="0" xfId="42" applyNumberFormat="1" applyFont="1" applyAlignment="1">
      <alignment/>
    </xf>
    <xf numFmtId="14" fontId="0" fillId="0" borderId="0" xfId="0" applyNumberFormat="1" applyAlignment="1">
      <alignment/>
    </xf>
    <xf numFmtId="2" fontId="0" fillId="0" borderId="0" xfId="42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Font="1" applyAlignment="1">
      <alignment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prices weighed down in line with U.S. dollar appreciation</a:t>
            </a:r>
          </a:p>
        </c:rich>
      </c:tx>
      <c:layout>
        <c:manualLayout>
          <c:xMode val="factor"/>
          <c:yMode val="factor"/>
          <c:x val="-0.142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08"/>
          <c:w val="0.901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'Cover chart'!$B$2:$B$3</c:f>
              <c:strCache>
                <c:ptCount val="1"/>
                <c:pt idx="0">
                  <c:v>Central Illinois soybean price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chart'!$B$5:$B$114</c:f>
              <c:numCache/>
            </c:numRef>
          </c:val>
          <c:smooth val="0"/>
        </c:ser>
        <c:marker val="1"/>
        <c:axId val="50209965"/>
        <c:axId val="49236502"/>
      </c:lineChart>
      <c:lineChart>
        <c:grouping val="standard"/>
        <c:varyColors val="0"/>
        <c:ser>
          <c:idx val="1"/>
          <c:order val="1"/>
          <c:tx>
            <c:strRef>
              <c:f>'Cover chart'!$C$2:$C$3</c:f>
              <c:strCache>
                <c:ptCount val="1"/>
                <c:pt idx="0">
                  <c:v>Dollar per Euro exchange rate (right axis)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chart'!$C$5:$C$114</c:f>
              <c:numCache/>
            </c:numRef>
          </c:val>
          <c:smooth val="0"/>
        </c:ser>
        <c:marker val="1"/>
        <c:axId val="40475335"/>
        <c:axId val="28733696"/>
      </c:lineChart>
      <c:dateAx>
        <c:axId val="50209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Agricultural Marketing Service,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Illinois Grain Prices in Country Elevators and OANDA.com.</a:t>
                </a:r>
              </a:p>
            </c:rich>
          </c:tx>
          <c:layout>
            <c:manualLayout>
              <c:xMode val="factor"/>
              <c:yMode val="factor"/>
              <c:x val="-0.03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36502"/>
        <c:crosses val="autoZero"/>
        <c:auto val="0"/>
        <c:baseTimeUnit val="days"/>
        <c:majorUnit val="28"/>
        <c:majorTimeUnit val="days"/>
        <c:minorUnit val="7"/>
        <c:minorTimeUnit val="days"/>
        <c:noMultiLvlLbl val="0"/>
      </c:dateAx>
      <c:valAx>
        <c:axId val="49236502"/>
        <c:scaling>
          <c:orientation val="minMax"/>
          <c:max val="1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09965"/>
        <c:crossesAt val="1"/>
        <c:crossBetween val="between"/>
        <c:dispUnits/>
        <c:majorUnit val="1"/>
        <c:minorUnit val="0.25"/>
      </c:valAx>
      <c:dateAx>
        <c:axId val="40475335"/>
        <c:scaling>
          <c:orientation val="minMax"/>
        </c:scaling>
        <c:axPos val="b"/>
        <c:delete val="1"/>
        <c:majorTickMark val="out"/>
        <c:minorTickMark val="none"/>
        <c:tickLblPos val="nextTo"/>
        <c:crossAx val="2873369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87336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$/euro</a:t>
                </a:r>
              </a:p>
            </c:rich>
          </c:tx>
          <c:layout>
            <c:manualLayout>
              <c:xMode val="factor"/>
              <c:yMode val="factor"/>
              <c:x val="0.257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75335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25"/>
          <c:y val="0.64375"/>
          <c:w val="0.295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in China's 2011/12 soybean imports is reviving after a subdued start</a:t>
            </a:r>
          </a:p>
        </c:rich>
      </c:tx>
      <c:layout>
        <c:manualLayout>
          <c:xMode val="factor"/>
          <c:yMode val="factor"/>
          <c:x val="-0.094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2225"/>
          <c:w val="0.9295"/>
          <c:h val="0.79875"/>
        </c:manualLayout>
      </c:layout>
      <c:lineChart>
        <c:grouping val="standard"/>
        <c:varyColors val="0"/>
        <c:ser>
          <c:idx val="2"/>
          <c:order val="0"/>
          <c:tx>
            <c:strRef>
              <c:f>'Text chart 2'!$B$1</c:f>
              <c:strCache>
                <c:ptCount val="1"/>
                <c:pt idx="0">
                  <c:v>2009/10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2'!$B$3:$B$14</c:f>
              <c:numCache/>
            </c:numRef>
          </c:val>
          <c:smooth val="0"/>
        </c:ser>
        <c:ser>
          <c:idx val="1"/>
          <c:order val="1"/>
          <c:tx>
            <c:strRef>
              <c:f>'Text chart 2'!$C$1</c:f>
              <c:strCache>
                <c:ptCount val="1"/>
                <c:pt idx="0">
                  <c:v>2010/11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2'!$C$3:$C$14</c:f>
              <c:numCache/>
            </c:numRef>
          </c:val>
          <c:smooth val="0"/>
        </c:ser>
        <c:ser>
          <c:idx val="0"/>
          <c:order val="2"/>
          <c:tx>
            <c:strRef>
              <c:f>'Text chart 2'!$D$1</c:f>
              <c:strCache>
                <c:ptCount val="1"/>
                <c:pt idx="0">
                  <c:v>2011/12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2'!$D$3:$D$14</c:f>
              <c:numCache/>
            </c:numRef>
          </c:val>
          <c:smooth val="0"/>
        </c:ser>
        <c:marker val="1"/>
        <c:axId val="57276673"/>
        <c:axId val="45728010"/>
      </c:lineChart>
      <c:catAx>
        <c:axId val="57276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China General Administration of Customs.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28010"/>
        <c:crosses val="autoZero"/>
        <c:auto val="1"/>
        <c:lblOffset val="100"/>
        <c:tickLblSkip val="1"/>
        <c:noMultiLvlLbl val="0"/>
      </c:catAx>
      <c:valAx>
        <c:axId val="45728010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24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76673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25"/>
          <c:y val="0.162"/>
          <c:w val="0.133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28575</xdr:rowOff>
    </xdr:from>
    <xdr:to>
      <xdr:col>12</xdr:col>
      <xdr:colOff>104775</xdr:colOff>
      <xdr:row>25</xdr:row>
      <xdr:rowOff>76200</xdr:rowOff>
    </xdr:to>
    <xdr:graphicFrame>
      <xdr:nvGraphicFramePr>
        <xdr:cNvPr id="1" name="Chart 21"/>
        <xdr:cNvGraphicFramePr/>
      </xdr:nvGraphicFramePr>
      <xdr:xfrm>
        <a:off x="2524125" y="28575"/>
        <a:ext cx="61817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7</xdr:col>
      <xdr:colOff>190500</xdr:colOff>
      <xdr:row>1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819400" y="200025"/>
          <a:ext cx="230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Foreign Agricultural Service, USDA.</a:t>
          </a:r>
        </a:p>
      </xdr:txBody>
    </xdr:sp>
    <xdr:clientData/>
  </xdr:twoCellAnchor>
  <xdr:twoCellAnchor>
    <xdr:from>
      <xdr:col>4</xdr:col>
      <xdr:colOff>47625</xdr:colOff>
      <xdr:row>0</xdr:row>
      <xdr:rowOff>9525</xdr:rowOff>
    </xdr:from>
    <xdr:to>
      <xdr:col>13</xdr:col>
      <xdr:colOff>66675</xdr:colOff>
      <xdr:row>25</xdr:row>
      <xdr:rowOff>47625</xdr:rowOff>
    </xdr:to>
    <xdr:graphicFrame>
      <xdr:nvGraphicFramePr>
        <xdr:cNvPr id="2" name="Chart 4"/>
        <xdr:cNvGraphicFramePr/>
      </xdr:nvGraphicFramePr>
      <xdr:xfrm>
        <a:off x="2867025" y="9525"/>
        <a:ext cx="63627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27"/>
  <sheetViews>
    <sheetView showGridLines="0" tabSelected="1" zoomScalePageLayoutView="0" workbookViewId="0" topLeftCell="A1">
      <selection activeCell="Q9" sqref="Q9"/>
    </sheetView>
  </sheetViews>
  <sheetFormatPr defaultColWidth="9.140625" defaultRowHeight="12.75"/>
  <cols>
    <col min="1" max="2" width="11.7109375" style="0" customWidth="1"/>
    <col min="3" max="4" width="9.7109375" style="0" customWidth="1"/>
    <col min="5" max="8" width="9.57421875" style="0" customWidth="1"/>
    <col min="9" max="9" width="1.7109375" style="0" customWidth="1"/>
    <col min="10" max="14" width="9.57421875" style="0" customWidth="1"/>
  </cols>
  <sheetData>
    <row r="1" spans="1:14" ht="15.75">
      <c r="A1" s="15" t="s">
        <v>136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3" ht="15.75">
      <c r="A2" s="16"/>
      <c r="B2" s="132" t="s">
        <v>38</v>
      </c>
      <c r="C2" s="132"/>
      <c r="D2" s="17" t="s">
        <v>41</v>
      </c>
      <c r="E2" s="18"/>
      <c r="F2" s="18" t="s">
        <v>1</v>
      </c>
      <c r="G2" s="18"/>
      <c r="H2" s="18"/>
      <c r="I2" s="19"/>
      <c r="J2" s="18"/>
      <c r="K2" s="18"/>
      <c r="L2" s="91" t="s">
        <v>131</v>
      </c>
      <c r="M2" s="18"/>
    </row>
    <row r="3" spans="1:14" ht="15.75">
      <c r="A3" s="16" t="s">
        <v>43</v>
      </c>
      <c r="B3" s="17" t="s">
        <v>39</v>
      </c>
      <c r="C3" s="16" t="s">
        <v>40</v>
      </c>
      <c r="D3" s="16"/>
      <c r="E3" s="59" t="s">
        <v>9</v>
      </c>
      <c r="F3" s="59"/>
      <c r="G3" s="59"/>
      <c r="H3" s="59"/>
      <c r="I3" s="59"/>
      <c r="J3" s="17" t="s">
        <v>135</v>
      </c>
      <c r="K3" s="59" t="s">
        <v>134</v>
      </c>
      <c r="L3" s="59"/>
      <c r="M3" s="59"/>
      <c r="N3" s="17" t="s">
        <v>7</v>
      </c>
    </row>
    <row r="4" spans="1:14" ht="15.75">
      <c r="A4" s="20" t="s">
        <v>0</v>
      </c>
      <c r="B4" s="20"/>
      <c r="C4" s="20"/>
      <c r="D4" s="20"/>
      <c r="E4" s="21" t="s">
        <v>8</v>
      </c>
      <c r="F4" s="21" t="s">
        <v>2</v>
      </c>
      <c r="G4" s="61" t="s">
        <v>3</v>
      </c>
      <c r="H4" s="21" t="s">
        <v>4</v>
      </c>
      <c r="I4" s="61"/>
      <c r="J4" s="61"/>
      <c r="K4" s="61" t="s">
        <v>80</v>
      </c>
      <c r="L4" s="21" t="s">
        <v>5</v>
      </c>
      <c r="M4" s="21" t="s">
        <v>4</v>
      </c>
      <c r="N4" s="21" t="s">
        <v>8</v>
      </c>
    </row>
    <row r="5" spans="1:14" ht="15.75">
      <c r="A5" s="16"/>
      <c r="B5" s="130" t="s">
        <v>158</v>
      </c>
      <c r="C5" s="131"/>
      <c r="D5" s="118" t="s">
        <v>138</v>
      </c>
      <c r="F5" s="98"/>
      <c r="G5" s="98"/>
      <c r="J5" s="97" t="s">
        <v>156</v>
      </c>
      <c r="K5" s="97"/>
      <c r="L5" s="98"/>
      <c r="M5" s="98"/>
      <c r="N5" s="98"/>
    </row>
    <row r="6" spans="1:14" ht="15.75">
      <c r="A6" s="16" t="s">
        <v>108</v>
      </c>
      <c r="B6" s="22">
        <v>77.404</v>
      </c>
      <c r="C6" s="22">
        <v>76.61</v>
      </c>
      <c r="D6" s="22">
        <f>+F6/C6</f>
        <v>43.45621981464561</v>
      </c>
      <c r="E6" s="23">
        <v>150.885</v>
      </c>
      <c r="F6" s="23">
        <f>F19</f>
        <v>3329.181</v>
      </c>
      <c r="G6" s="23">
        <f>G19</f>
        <v>14.448986251732201</v>
      </c>
      <c r="H6" s="23">
        <f>SUM(E6:G6)</f>
        <v>3494.514986251732</v>
      </c>
      <c r="I6" s="23"/>
      <c r="J6" s="23">
        <v>1648.043</v>
      </c>
      <c r="K6" s="23">
        <f>M6-J6-L6</f>
        <v>130.15013211153223</v>
      </c>
      <c r="L6" s="23">
        <f>L19</f>
        <v>1501.3088541401999</v>
      </c>
      <c r="M6" s="23">
        <f>+H6-N6</f>
        <v>3279.501986251732</v>
      </c>
      <c r="N6" s="23">
        <f>N18</f>
        <v>215.013</v>
      </c>
    </row>
    <row r="7" spans="1:14" ht="18.75">
      <c r="A7" s="16" t="s">
        <v>122</v>
      </c>
      <c r="B7" s="22">
        <v>74.976</v>
      </c>
      <c r="C7" s="22">
        <v>73.636</v>
      </c>
      <c r="D7" s="22">
        <f>+F7/C7</f>
        <v>41.50187408332881</v>
      </c>
      <c r="E7" s="23">
        <f>+N6</f>
        <v>215.013</v>
      </c>
      <c r="F7" s="23">
        <f>F22</f>
        <v>3056.032</v>
      </c>
      <c r="G7" s="23">
        <v>15</v>
      </c>
      <c r="H7" s="23">
        <f>SUM(E7:G7)</f>
        <v>3286.045</v>
      </c>
      <c r="I7" s="23"/>
      <c r="J7" s="23">
        <v>1660</v>
      </c>
      <c r="K7" s="23">
        <f>M7-J7-L7</f>
        <v>116.04500000000007</v>
      </c>
      <c r="L7" s="23">
        <v>1335</v>
      </c>
      <c r="M7" s="23">
        <f>+H7-N7</f>
        <v>3111.045</v>
      </c>
      <c r="N7" s="23">
        <v>175</v>
      </c>
    </row>
    <row r="8" spans="1:14" ht="18.75">
      <c r="A8" s="16" t="s">
        <v>160</v>
      </c>
      <c r="B8" s="22">
        <v>73.902</v>
      </c>
      <c r="C8" s="22">
        <v>73</v>
      </c>
      <c r="D8" s="22">
        <f>+F8/C8</f>
        <v>43.9041095890411</v>
      </c>
      <c r="E8" s="23">
        <f>N7</f>
        <v>175</v>
      </c>
      <c r="F8" s="23">
        <v>3205</v>
      </c>
      <c r="G8" s="23">
        <v>15</v>
      </c>
      <c r="H8" s="23">
        <f>SUM(E8:G8)</f>
        <v>3395</v>
      </c>
      <c r="I8" s="23"/>
      <c r="J8" s="23">
        <v>1645</v>
      </c>
      <c r="K8" s="23">
        <f>M8-J8-L8</f>
        <v>125</v>
      </c>
      <c r="L8" s="23">
        <v>1485</v>
      </c>
      <c r="M8" s="23">
        <f>+H8-N8</f>
        <v>3255</v>
      </c>
      <c r="N8" s="23">
        <v>140</v>
      </c>
    </row>
    <row r="9" spans="1:14" ht="15.75">
      <c r="A9" s="19"/>
      <c r="B9" s="19"/>
      <c r="C9" s="19"/>
      <c r="D9" s="19"/>
      <c r="E9" s="24"/>
      <c r="F9" s="24"/>
      <c r="G9" s="70"/>
      <c r="H9" s="24"/>
      <c r="I9" s="24"/>
      <c r="J9" s="70"/>
      <c r="K9" s="70"/>
      <c r="L9" s="70"/>
      <c r="M9" s="70"/>
      <c r="N9" s="26"/>
    </row>
    <row r="10" spans="1:14" ht="15.75">
      <c r="A10" s="15" t="s">
        <v>137</v>
      </c>
      <c r="B10" s="15"/>
      <c r="C10" s="15"/>
      <c r="D10" s="15"/>
      <c r="E10" s="24"/>
      <c r="F10" s="24"/>
      <c r="G10" s="70"/>
      <c r="H10" s="24"/>
      <c r="I10" s="15"/>
      <c r="J10" s="70"/>
      <c r="K10" s="70"/>
      <c r="L10" s="70"/>
      <c r="M10" s="70"/>
      <c r="N10" s="26"/>
    </row>
    <row r="11" spans="1:13" ht="15.75">
      <c r="A11" s="19"/>
      <c r="B11" s="19"/>
      <c r="C11" s="19"/>
      <c r="D11" s="19"/>
      <c r="E11" s="18"/>
      <c r="F11" s="18" t="s">
        <v>1</v>
      </c>
      <c r="G11" s="18"/>
      <c r="H11" s="18"/>
      <c r="I11" s="19"/>
      <c r="J11" s="18"/>
      <c r="K11" s="18"/>
      <c r="L11" s="91" t="s">
        <v>131</v>
      </c>
      <c r="M11" s="18"/>
    </row>
    <row r="12" spans="1:14" ht="15.75">
      <c r="A12" s="19"/>
      <c r="B12" s="19"/>
      <c r="C12" s="19"/>
      <c r="D12" s="19"/>
      <c r="E12" s="59" t="s">
        <v>9</v>
      </c>
      <c r="F12" s="59"/>
      <c r="G12" s="59"/>
      <c r="H12" s="59"/>
      <c r="I12" s="59"/>
      <c r="J12" s="17" t="s">
        <v>129</v>
      </c>
      <c r="K12" s="59"/>
      <c r="L12" s="59"/>
      <c r="M12" s="59"/>
      <c r="N12" s="17" t="s">
        <v>7</v>
      </c>
    </row>
    <row r="13" spans="1:14" ht="15.75">
      <c r="A13" s="19"/>
      <c r="B13" s="19"/>
      <c r="C13" s="19"/>
      <c r="D13" s="19"/>
      <c r="E13" s="21" t="s">
        <v>8</v>
      </c>
      <c r="F13" s="21" t="s">
        <v>2</v>
      </c>
      <c r="G13" s="61" t="s">
        <v>3</v>
      </c>
      <c r="H13" s="21" t="s">
        <v>4</v>
      </c>
      <c r="I13" s="61"/>
      <c r="J13" s="61" t="s">
        <v>80</v>
      </c>
      <c r="K13" s="61"/>
      <c r="L13" s="21" t="s">
        <v>5</v>
      </c>
      <c r="M13" s="21" t="s">
        <v>4</v>
      </c>
      <c r="N13" s="21" t="s">
        <v>8</v>
      </c>
    </row>
    <row r="14" spans="1:14" ht="18.75" customHeight="1">
      <c r="A14" s="16" t="s">
        <v>108</v>
      </c>
      <c r="B14" s="19"/>
      <c r="C14" s="19"/>
      <c r="D14" s="19"/>
      <c r="E14" s="26"/>
      <c r="F14" s="24"/>
      <c r="G14" s="24"/>
      <c r="H14" s="24"/>
      <c r="I14" s="24"/>
      <c r="J14" s="24"/>
      <c r="K14" s="24"/>
      <c r="L14" s="24"/>
      <c r="M14" s="24"/>
      <c r="N14" s="26"/>
    </row>
    <row r="15" spans="1:14" ht="15.75">
      <c r="A15" s="16" t="s">
        <v>133</v>
      </c>
      <c r="E15" s="26">
        <v>150.885</v>
      </c>
      <c r="F15" s="25">
        <v>3329.181</v>
      </c>
      <c r="G15" s="70">
        <f>((1.892356+12.797425)+(16.157802+18.592107)+(34.338299+17.984528))*2.204622/60</f>
        <v>3.7391313958929002</v>
      </c>
      <c r="H15" s="24">
        <f>SUM(E15:G15)</f>
        <v>3483.8051313958927</v>
      </c>
      <c r="I15" s="24"/>
      <c r="J15" s="24">
        <f>M15-L15</f>
        <v>587.6937876060929</v>
      </c>
      <c r="K15" s="24"/>
      <c r="L15" s="70">
        <f>(1854.608+7999.892+6965.454)*2.204622/60</f>
        <v>618.0273437897999</v>
      </c>
      <c r="M15" s="24">
        <f>+H15-N15</f>
        <v>1205.7211313958928</v>
      </c>
      <c r="N15" s="26">
        <v>2278.084</v>
      </c>
    </row>
    <row r="16" spans="1:14" ht="18.75" customHeight="1">
      <c r="A16" s="16" t="s">
        <v>37</v>
      </c>
      <c r="E16" s="24">
        <f>N15</f>
        <v>2278.084</v>
      </c>
      <c r="F16" s="25" t="s">
        <v>90</v>
      </c>
      <c r="G16" s="24">
        <f>((34.056773+13.953645)+(33.680686+4.086614+9.224293)+(29.07119+5.920373+2.676359))*2.204622/60</f>
        <v>4.8747842171721</v>
      </c>
      <c r="H16" s="24">
        <f>SUM(E16:G16)</f>
        <v>2282.958784217172</v>
      </c>
      <c r="I16" s="24"/>
      <c r="J16" s="24">
        <f>M16-L16</f>
        <v>481.19600858897184</v>
      </c>
      <c r="K16" s="24"/>
      <c r="L16" s="24">
        <f>(5328.565+5043.926+4676.695)*2.204622/60</f>
        <v>552.9627756282</v>
      </c>
      <c r="M16" s="24">
        <f>+H16-N16</f>
        <v>1034.1587842171718</v>
      </c>
      <c r="N16" s="26">
        <v>1248.8</v>
      </c>
    </row>
    <row r="17" spans="1:14" ht="18.75" customHeight="1">
      <c r="A17" s="16" t="s">
        <v>81</v>
      </c>
      <c r="E17" s="24">
        <f>N16</f>
        <v>1248.8</v>
      </c>
      <c r="F17" s="25" t="s">
        <v>90</v>
      </c>
      <c r="G17" s="24">
        <f>((16.275495+6.172565+9.1136)+(10.79518+8.118303+8.3269)+(7.462335+6.902733+6.662696))*2.204622/60</f>
        <v>2.9332424794659</v>
      </c>
      <c r="H17" s="24">
        <f>SUM(E17:G17)</f>
        <v>1251.7332424794658</v>
      </c>
      <c r="I17" s="24"/>
      <c r="J17" s="24">
        <f>M17-L17</f>
        <v>407.9605287787658</v>
      </c>
      <c r="K17" s="24"/>
      <c r="L17" s="24">
        <f>(3366.696+1810.551+932.364)*2.204622/60</f>
        <v>224.48971370069998</v>
      </c>
      <c r="M17" s="24">
        <f>+H17-N17</f>
        <v>632.4502424794658</v>
      </c>
      <c r="N17" s="26">
        <v>619.283</v>
      </c>
    </row>
    <row r="18" spans="1:14" ht="15.75">
      <c r="A18" s="49" t="s">
        <v>87</v>
      </c>
      <c r="E18" s="24">
        <f>N17</f>
        <v>619.283</v>
      </c>
      <c r="F18" s="25" t="s">
        <v>90</v>
      </c>
      <c r="G18" s="24">
        <f>((14.329609+5.769896+6.808564)+(9.402357+7.620789+7.713398)+(17.32651+5.110408+4.893318))*2.204622/60</f>
        <v>2.9018281592013</v>
      </c>
      <c r="H18" s="24">
        <f>SUM(E18:G18)</f>
        <v>622.1848281592013</v>
      </c>
      <c r="I18" s="24"/>
      <c r="J18" s="24">
        <f>M18-L18</f>
        <v>301.34280713770124</v>
      </c>
      <c r="K18" s="24"/>
      <c r="L18" s="24">
        <f>(856.122+826.084+1197.989)*2.204622/60</f>
        <v>105.8290210215</v>
      </c>
      <c r="M18" s="24">
        <f>+H18-N18</f>
        <v>407.17182815920125</v>
      </c>
      <c r="N18" s="26">
        <v>215.013</v>
      </c>
    </row>
    <row r="19" spans="1:14" ht="15.75">
      <c r="A19" s="16" t="s">
        <v>4</v>
      </c>
      <c r="E19" s="26"/>
      <c r="F19" s="25">
        <f>F15</f>
        <v>3329.181</v>
      </c>
      <c r="G19" s="70">
        <f>G15+G16+G17+G18</f>
        <v>14.448986251732201</v>
      </c>
      <c r="H19" s="24">
        <f>E15+F19+G19</f>
        <v>3494.514986251732</v>
      </c>
      <c r="I19" s="24"/>
      <c r="J19" s="24">
        <f>J15+J16+J17+J18</f>
        <v>1778.1931321115317</v>
      </c>
      <c r="K19" s="24"/>
      <c r="L19" s="70">
        <f>L15+L16+L17+L18</f>
        <v>1501.3088541401999</v>
      </c>
      <c r="M19" s="24">
        <f>M15+M16+M17+M18</f>
        <v>3279.5019862517315</v>
      </c>
      <c r="N19" s="26"/>
    </row>
    <row r="20" spans="1:14" ht="15.75">
      <c r="A20" s="16"/>
      <c r="E20" s="26"/>
      <c r="F20" s="25"/>
      <c r="G20" s="70"/>
      <c r="H20" s="24"/>
      <c r="I20" s="24"/>
      <c r="J20" s="24"/>
      <c r="K20" s="24"/>
      <c r="L20" s="70"/>
      <c r="M20" s="24"/>
      <c r="N20" s="26"/>
    </row>
    <row r="21" spans="1:14" ht="18.75" customHeight="1">
      <c r="A21" s="16" t="s">
        <v>126</v>
      </c>
      <c r="B21" s="19"/>
      <c r="C21" s="19"/>
      <c r="D21" s="19"/>
      <c r="E21" s="26"/>
      <c r="F21" s="24"/>
      <c r="G21" s="26"/>
      <c r="H21" s="24"/>
      <c r="I21" s="24"/>
      <c r="J21" s="26"/>
      <c r="K21" s="26"/>
      <c r="L21" s="26"/>
      <c r="M21" s="26"/>
      <c r="N21" s="26"/>
    </row>
    <row r="22" spans="1:14" ht="18.75" customHeight="1">
      <c r="A22" s="16" t="s">
        <v>133</v>
      </c>
      <c r="B22" s="19"/>
      <c r="C22" s="19"/>
      <c r="D22" s="19"/>
      <c r="E22" s="26">
        <f>N18</f>
        <v>215.013</v>
      </c>
      <c r="F22" s="25">
        <v>3056.032</v>
      </c>
      <c r="G22" s="24">
        <f>((12.31458+2.900991+5.307676)+(22.110741+2.856613+6.896872)+(13.507543+3.628463+7.880827))*2.204622/60</f>
        <v>2.8441205983722004</v>
      </c>
      <c r="H22" s="24">
        <f>SUM(E22:G22)</f>
        <v>3273.8891205983723</v>
      </c>
      <c r="I22" s="24"/>
      <c r="J22" s="24">
        <f>M22-L22</f>
        <v>479.656604109672</v>
      </c>
      <c r="K22" s="24"/>
      <c r="L22" s="70">
        <f>(1293.8+5256.635+4998.416)*2.204622/60</f>
        <v>424.3475164887001</v>
      </c>
      <c r="M22" s="24">
        <f>+H22-N22</f>
        <v>904.0041205983721</v>
      </c>
      <c r="N22" s="26">
        <v>2369.885</v>
      </c>
    </row>
    <row r="23" spans="1:14" ht="18.75" customHeight="1">
      <c r="A23" s="16" t="s">
        <v>37</v>
      </c>
      <c r="B23" s="19"/>
      <c r="C23" s="19"/>
      <c r="D23" s="19"/>
      <c r="E23" s="26">
        <f>N22</f>
        <v>2369.885</v>
      </c>
      <c r="F23" s="25" t="s">
        <v>90</v>
      </c>
      <c r="G23" s="24">
        <f>((15.003981+5.165242+4.202625)+(14.931656+7.735794+4.388708)+(21.120822+6.262535+6.691503))*2.204622/60</f>
        <v>3.1416916574442</v>
      </c>
      <c r="H23" s="24">
        <f>SUM(E23:G23)</f>
        <v>2373.0266916574446</v>
      </c>
      <c r="I23" s="24"/>
      <c r="J23" s="24">
        <f>M23-L23</f>
        <v>527.1427264479922</v>
      </c>
      <c r="K23" s="24"/>
      <c r="L23" s="70">
        <f>(4028.856+4.190218+4683.243+0.104861+4173.597)*2.204622/60</f>
        <v>473.6259652094524</v>
      </c>
      <c r="M23" s="24">
        <f>+H23-N23</f>
        <v>1000.7686916574446</v>
      </c>
      <c r="N23" s="26">
        <v>1372.258</v>
      </c>
    </row>
    <row r="24" spans="1:14" ht="18.75" customHeight="1">
      <c r="A24" s="16" t="s">
        <v>159</v>
      </c>
      <c r="B24" s="19"/>
      <c r="C24" s="19"/>
      <c r="D24" s="19"/>
      <c r="E24" s="26"/>
      <c r="F24" s="25">
        <f>F22</f>
        <v>3056.032</v>
      </c>
      <c r="G24" s="70">
        <f>G22+G23</f>
        <v>5.9858122558164</v>
      </c>
      <c r="H24" s="24">
        <f>E20+F24+G24</f>
        <v>3062.0178122558164</v>
      </c>
      <c r="I24" s="24"/>
      <c r="J24" s="70">
        <f>J22+J23</f>
        <v>1006.7993305576642</v>
      </c>
      <c r="K24" s="70"/>
      <c r="L24" s="70">
        <f>L22+L23</f>
        <v>897.9734816981525</v>
      </c>
      <c r="M24" s="70">
        <f>M22+M23</f>
        <v>1904.7728122558167</v>
      </c>
      <c r="N24" s="26"/>
    </row>
    <row r="25" spans="1:14" ht="18.75" customHeight="1">
      <c r="A25" s="15"/>
      <c r="B25" s="15"/>
      <c r="C25" s="15"/>
      <c r="D25" s="15"/>
      <c r="E25" s="30"/>
      <c r="F25" s="27"/>
      <c r="G25" s="30"/>
      <c r="H25" s="27"/>
      <c r="I25" s="27"/>
      <c r="J25" s="30"/>
      <c r="K25" s="30"/>
      <c r="L25" s="30"/>
      <c r="M25" s="30"/>
      <c r="N25" s="30"/>
    </row>
    <row r="26" spans="1:14" ht="18.75">
      <c r="A26" s="52" t="s">
        <v>130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84"/>
      <c r="M26" s="19"/>
      <c r="N26" s="19"/>
    </row>
    <row r="27" spans="1:14" ht="15.75">
      <c r="A27" s="16" t="s">
        <v>154</v>
      </c>
      <c r="B27" s="16"/>
      <c r="C27" s="16"/>
      <c r="D27" s="16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5.75">
      <c r="A28" s="60" t="s">
        <v>145</v>
      </c>
      <c r="B28" s="16"/>
      <c r="C28" s="16"/>
      <c r="D28" s="16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73" ht="15.75">
      <c r="A29" s="16" t="s">
        <v>34</v>
      </c>
      <c r="B29" s="28">
        <f ca="1">NOW()</f>
        <v>41073.65090381944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5:73" ht="12.75"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</row>
    <row r="31" spans="15:73" ht="12.75"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</row>
    <row r="32" spans="15:73" ht="12.75"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</row>
    <row r="33" spans="15:73" ht="12.75"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5:73" ht="12.75"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6:73" ht="12.75">
      <c r="F35" s="5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5:73" ht="12.75"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5:73" ht="12.75"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5:73" ht="12.75"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5:73" ht="12.75"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5:73" ht="12.75"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5:73" ht="12.75"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5:73" ht="12.75"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</row>
    <row r="43" spans="15:73" ht="12.75"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</row>
    <row r="44" spans="15:73" ht="12.75"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</row>
    <row r="45" spans="15:73" ht="12.75"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</row>
    <row r="46" spans="15:73" ht="12.75"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</row>
    <row r="47" spans="15:73" ht="12.75"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</row>
    <row r="48" spans="15:73" ht="12.75"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</row>
    <row r="49" spans="15:73" ht="12.75"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</row>
    <row r="50" spans="15:73" ht="12.75"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</row>
    <row r="51" spans="15:73" ht="12.75"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</row>
    <row r="52" spans="15:73" ht="12.75"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</row>
    <row r="53" spans="15:73" ht="12.75"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</row>
    <row r="54" spans="15:73" ht="12.75"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</row>
    <row r="55" spans="15:73" ht="12.75"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</row>
    <row r="56" spans="15:73" ht="12.75"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</row>
    <row r="57" spans="15:73" ht="12.75"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</row>
    <row r="58" spans="15:73" ht="12.75"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</row>
    <row r="59" spans="15:73" ht="12.75"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</row>
    <row r="60" spans="15:73" ht="12.75"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</row>
    <row r="61" spans="15:73" ht="12.75"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</row>
    <row r="62" spans="15:73" ht="12.75"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</row>
    <row r="63" spans="15:73" ht="12.75"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</row>
    <row r="64" spans="15:73" ht="12.75"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</row>
    <row r="65" spans="15:73" ht="12.75"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</row>
    <row r="66" spans="15:73" ht="12.75"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</row>
    <row r="67" spans="15:73" ht="12.75"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</row>
    <row r="68" spans="15:73" ht="12.75"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</row>
    <row r="69" spans="15:73" ht="12.75"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</row>
    <row r="70" spans="15:73" ht="12.75"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</row>
    <row r="71" spans="15:73" ht="12.75"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</row>
    <row r="72" spans="15:73" ht="12.75"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</row>
    <row r="73" spans="15:73" ht="12.75"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</row>
    <row r="74" spans="15:73" ht="12.75"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</row>
    <row r="75" spans="15:73" ht="12.75"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</row>
    <row r="76" spans="15:73" ht="12.75"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</row>
    <row r="77" spans="15:73" ht="12.75"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</row>
    <row r="78" spans="15:73" ht="12.75"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</row>
    <row r="79" spans="15:73" ht="12.75"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</row>
    <row r="80" spans="15:73" ht="12.75"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</row>
    <row r="81" spans="15:73" ht="12.75"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</row>
    <row r="82" spans="15:73" ht="12.75"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</row>
    <row r="83" spans="15:73" ht="12.75"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</row>
    <row r="84" spans="15:73" ht="12.75"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</row>
    <row r="85" spans="15:73" ht="12.75"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</row>
    <row r="86" spans="15:73" ht="12.75"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</row>
    <row r="87" spans="15:73" ht="12.75"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</row>
    <row r="88" spans="15:73" ht="12.75"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</row>
    <row r="89" spans="15:73" ht="12.75"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</row>
    <row r="90" spans="15:73" ht="12.75"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</row>
    <row r="91" spans="15:73" ht="12.75"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</row>
    <row r="92" spans="15:73" ht="12.75"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</row>
    <row r="93" spans="15:73" ht="12.75"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</row>
    <row r="94" spans="15:73" ht="12.75"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</row>
    <row r="95" spans="15:73" ht="12.75"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</row>
    <row r="96" spans="15:73" ht="12.75"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</row>
    <row r="97" spans="15:73" ht="12.75"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</row>
    <row r="98" spans="15:73" ht="12.75"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</row>
    <row r="99" spans="15:73" ht="12.75"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5:73" ht="12.75"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  <row r="101" spans="15:73" ht="12.75"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</row>
    <row r="102" spans="15:73" ht="12.75"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</row>
    <row r="103" spans="15:73" ht="12.75"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</row>
    <row r="104" spans="15:73" ht="12.75"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</row>
    <row r="105" spans="15:73" ht="12.75"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</row>
    <row r="106" spans="15:73" ht="12.75"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</row>
    <row r="107" spans="15:73" ht="12.75"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</row>
    <row r="108" spans="15:73" ht="12.75"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</row>
    <row r="109" spans="15:73" ht="12.75"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</row>
    <row r="110" spans="15:73" ht="12.75"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</row>
    <row r="111" spans="15:73" ht="12.75"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</row>
    <row r="112" spans="15:73" ht="12.75"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</row>
    <row r="113" spans="15:73" ht="12.75"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</row>
    <row r="114" spans="15:73" ht="12.75"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</row>
    <row r="115" spans="15:73" ht="12.75"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</row>
    <row r="116" spans="15:73" ht="12.75"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</row>
    <row r="117" spans="15:73" ht="12.75"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</row>
    <row r="118" spans="15:73" ht="12.75"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</row>
    <row r="119" spans="15:73" ht="12.75"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</row>
    <row r="120" spans="15:73" ht="12.75"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</row>
    <row r="121" spans="15:73" ht="12.75"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</row>
    <row r="122" spans="15:73" ht="12.75"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</row>
    <row r="123" spans="15:73" ht="12.75"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</row>
    <row r="124" spans="15:73" ht="12.75"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</row>
    <row r="125" spans="15:73" ht="12.75"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</row>
    <row r="126" spans="15:73" ht="12.75"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</row>
    <row r="127" spans="15:73" ht="12.75"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</row>
    <row r="128" spans="15:73" ht="12.75"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</row>
    <row r="129" spans="15:73" ht="12.75"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</row>
    <row r="130" spans="15:73" ht="12.75"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</row>
    <row r="131" spans="15:73" ht="12.75"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</row>
    <row r="132" spans="15:73" ht="12.75"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</row>
    <row r="133" spans="15:73" ht="12.75"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</row>
    <row r="134" spans="15:73" ht="12.75"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</row>
    <row r="135" spans="15:73" ht="12.75"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</row>
    <row r="136" spans="15:73" ht="12.75"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</row>
    <row r="137" spans="15:73" ht="12.75"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</row>
    <row r="138" spans="15:73" ht="12.75"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</row>
    <row r="139" spans="15:73" ht="12.75"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</row>
    <row r="140" spans="15:73" ht="12.75"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</row>
    <row r="141" spans="15:73" ht="12.75"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</row>
    <row r="142" spans="15:73" ht="12.75"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</row>
    <row r="143" spans="15:73" ht="12.75"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</row>
    <row r="144" spans="15:73" ht="12.75"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</row>
    <row r="145" spans="15:73" ht="12.75"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</row>
    <row r="146" spans="15:73" ht="12.75"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</row>
    <row r="147" spans="15:73" ht="12.75"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</row>
    <row r="148" spans="15:73" ht="12.75"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</row>
    <row r="149" spans="15:73" ht="12.75"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</row>
    <row r="150" spans="15:73" ht="12.75"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</row>
    <row r="151" spans="15:73" ht="12.75"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</row>
    <row r="152" spans="15:73" ht="12.75"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</row>
    <row r="153" spans="15:73" ht="12.75"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</row>
    <row r="154" spans="15:73" ht="12.75"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</row>
    <row r="155" spans="15:73" ht="12.75"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</row>
    <row r="156" spans="15:73" ht="12.75"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</row>
    <row r="157" spans="15:73" ht="12.75"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</row>
    <row r="158" spans="15:73" ht="12.75"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</row>
    <row r="159" spans="15:73" ht="12.75"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</row>
    <row r="160" spans="15:73" ht="12.75"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</row>
    <row r="161" spans="15:73" ht="12.75"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</row>
    <row r="162" spans="15:73" ht="12.75"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</row>
    <row r="163" spans="15:73" ht="12.75"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</row>
    <row r="164" spans="15:73" ht="12.75"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</row>
    <row r="165" spans="15:73" ht="12.75"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</row>
    <row r="166" spans="15:73" ht="12.75"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</row>
    <row r="167" spans="15:73" ht="12.75"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</row>
    <row r="168" spans="15:73" ht="12.75"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</row>
    <row r="169" spans="15:73" ht="12.75"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</row>
    <row r="170" spans="15:73" ht="12.75"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</row>
    <row r="171" spans="15:73" ht="12.75"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</row>
    <row r="172" spans="15:73" ht="12.75"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</row>
    <row r="173" spans="15:73" ht="12.75"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</row>
    <row r="174" spans="15:73" ht="12.75"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</row>
    <row r="175" spans="15:73" ht="12.75"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</row>
    <row r="176" spans="15:73" ht="12.75"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</row>
    <row r="177" spans="15:73" ht="12.75"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</row>
    <row r="178" spans="15:73" ht="12.75"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</row>
    <row r="179" spans="15:73" ht="12.75"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</row>
    <row r="180" spans="15:73" ht="12.75"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</row>
    <row r="181" spans="15:73" ht="12.75"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</row>
    <row r="182" spans="15:73" ht="12.75"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</row>
    <row r="183" spans="15:73" ht="12.75"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</row>
    <row r="184" spans="15:73" ht="12.75"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</row>
    <row r="185" spans="15:73" ht="12.75"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</row>
    <row r="186" spans="15:73" ht="12.75"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</row>
    <row r="187" spans="15:73" ht="12.75"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</row>
    <row r="188" spans="15:73" ht="12.75"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</row>
    <row r="189" spans="15:73" ht="12.75"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</row>
    <row r="190" spans="15:73" ht="12.75"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</row>
    <row r="191" spans="15:73" ht="12.75"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</row>
    <row r="192" spans="15:73" ht="12.75"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</row>
    <row r="193" spans="15:73" ht="12.75"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</row>
    <row r="194" spans="15:73" ht="12.75"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</row>
    <row r="195" spans="15:73" ht="12.75"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</row>
    <row r="196" spans="15:73" ht="12.75"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</row>
    <row r="197" spans="15:73" ht="12.75"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</row>
    <row r="198" spans="15:73" ht="12.75"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</row>
    <row r="199" spans="15:73" ht="12.75"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</row>
    <row r="200" spans="15:73" ht="12.75"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</row>
    <row r="201" spans="15:73" ht="12.75"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</row>
    <row r="202" spans="15:73" ht="12.75"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</row>
    <row r="203" spans="15:73" ht="12.75"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</row>
    <row r="204" spans="15:73" ht="12.75"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</row>
    <row r="205" spans="15:73" ht="12.75"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</row>
    <row r="206" spans="15:73" ht="12.75"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</row>
    <row r="207" spans="15:73" ht="12.75"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</row>
    <row r="208" spans="15:73" ht="12.75"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</row>
    <row r="209" spans="15:73" ht="12.75"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</row>
    <row r="210" spans="15:73" ht="12.75"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</row>
    <row r="211" spans="15:73" ht="12.75"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</row>
    <row r="212" spans="15:73" ht="12.75"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</row>
    <row r="213" spans="15:73" ht="12.75"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</row>
    <row r="214" spans="15:73" ht="12.75"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</row>
    <row r="215" spans="15:73" ht="12.75"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</row>
    <row r="216" spans="15:73" ht="12.75"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</row>
    <row r="217" spans="15:73" ht="12.75"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</row>
    <row r="218" spans="15:73" ht="12.75"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</row>
    <row r="219" spans="15:73" ht="12.75"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</row>
    <row r="220" spans="15:73" ht="12.75"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</row>
    <row r="221" spans="15:73" ht="12.75"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</row>
    <row r="222" spans="15:73" ht="12.75"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</row>
    <row r="223" spans="15:73" ht="12.75"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</row>
    <row r="224" spans="15:73" ht="12.75"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</row>
    <row r="225" spans="15:73" ht="12.75"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</row>
    <row r="226" spans="15:73" ht="12.75"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</row>
    <row r="227" spans="15:73" ht="12.75"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</row>
    <row r="228" spans="15:73" ht="12.75"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</row>
    <row r="229" spans="15:73" ht="12.75"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</row>
    <row r="230" spans="15:73" ht="12.75"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</row>
    <row r="231" spans="15:73" ht="12.75"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</row>
    <row r="232" spans="15:73" ht="12.75"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</row>
    <row r="233" spans="15:73" ht="12.75"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</row>
    <row r="234" spans="15:73" ht="12.75"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</row>
    <row r="235" spans="15:73" ht="12.75"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</row>
    <row r="236" spans="15:73" ht="12.75"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</row>
    <row r="237" spans="15:73" ht="12.75"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</row>
    <row r="238" spans="15:73" ht="12.75"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</row>
    <row r="239" spans="15:73" ht="12.75"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</row>
    <row r="240" spans="15:73" ht="12.75"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</row>
    <row r="241" spans="15:73" ht="12.75"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</row>
    <row r="242" spans="15:73" ht="12.75"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</row>
    <row r="243" spans="15:73" ht="12.75"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</row>
    <row r="244" spans="15:73" ht="12.75"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</row>
    <row r="245" spans="15:73" ht="12.75"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</row>
    <row r="246" spans="15:73" ht="12.75"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</row>
    <row r="247" spans="15:73" ht="12.75"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</row>
    <row r="248" spans="15:73" ht="12.75"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</row>
    <row r="249" spans="15:73" ht="12.75"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</row>
    <row r="250" spans="15:73" ht="12.75"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</row>
    <row r="251" spans="15:73" ht="12.75"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</row>
    <row r="252" spans="15:73" ht="12.75"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</row>
    <row r="253" spans="15:73" ht="12.75"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</row>
    <row r="254" spans="15:73" ht="12.75"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</row>
    <row r="255" spans="15:73" ht="12.75"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</row>
    <row r="256" spans="15:73" ht="12.75"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</row>
    <row r="257" spans="15:73" ht="12.75"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</row>
    <row r="258" spans="15:73" ht="12.75"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</row>
    <row r="259" spans="15:73" ht="12.75"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</row>
    <row r="260" spans="15:73" ht="12.75"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</row>
    <row r="261" spans="15:73" ht="12.75"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</row>
    <row r="262" spans="15:73" ht="12.75"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</row>
    <row r="263" spans="15:73" ht="12.75"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</row>
    <row r="264" spans="15:73" ht="12.75"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</row>
    <row r="265" spans="15:73" ht="12.75"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</row>
    <row r="266" spans="15:73" ht="12.75"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</row>
    <row r="267" spans="15:73" ht="12.75"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</row>
    <row r="268" spans="15:73" ht="12.75"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</row>
    <row r="269" spans="15:73" ht="12.75"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</row>
    <row r="270" spans="15:73" ht="12.75"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</row>
    <row r="271" spans="15:73" ht="12.75"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</row>
    <row r="272" spans="15:73" ht="12.75"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</row>
    <row r="273" spans="15:73" ht="12.75"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</row>
    <row r="274" spans="15:73" ht="12.75"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</row>
    <row r="275" spans="15:73" ht="12.75"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</row>
    <row r="276" spans="15:73" ht="12.75"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</row>
    <row r="277" spans="15:73" ht="12.75"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</row>
    <row r="278" spans="15:73" ht="12.75"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</row>
    <row r="279" spans="15:73" ht="12.75"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</row>
    <row r="280" spans="15:73" ht="12.75"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</row>
    <row r="281" spans="15:73" ht="12.75"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</row>
    <row r="282" spans="15:73" ht="12.75"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</row>
    <row r="283" spans="15:73" ht="12.75"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</row>
    <row r="284" spans="15:73" ht="12.75"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</row>
    <row r="285" spans="15:73" ht="12.75"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</row>
    <row r="286" spans="15:73" ht="12.75"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</row>
    <row r="287" spans="15:73" ht="12.75"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</row>
    <row r="288" spans="15:73" ht="12.75"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</row>
    <row r="289" spans="15:73" ht="12.75"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</row>
    <row r="290" spans="15:73" ht="12.75"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</row>
    <row r="291" spans="15:73" ht="12.75"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</row>
    <row r="292" spans="15:73" ht="12.75"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</row>
    <row r="293" spans="15:73" ht="12.75"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</row>
    <row r="294" spans="15:73" ht="12.75"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</row>
    <row r="295" spans="15:73" ht="12.75"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</row>
    <row r="296" spans="15:73" ht="12.75"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</row>
    <row r="297" spans="15:73" ht="12.75"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</row>
    <row r="298" spans="15:73" ht="12.75"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</row>
    <row r="299" spans="15:73" ht="12.75"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</row>
    <row r="300" spans="15:73" ht="12.75"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</row>
    <row r="301" spans="15:73" ht="12.75"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</row>
    <row r="302" spans="15:73" ht="12.75"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</row>
    <row r="303" spans="15:73" ht="12.75"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</row>
    <row r="304" spans="15:73" ht="12.75"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</row>
    <row r="305" spans="15:73" ht="12.75"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</row>
    <row r="306" spans="15:73" ht="12.75"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</row>
    <row r="307" spans="15:73" ht="12.75"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</row>
    <row r="308" spans="15:73" ht="12.75"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</row>
    <row r="309" spans="15:73" ht="12.75"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</row>
    <row r="310" spans="15:73" ht="12.75"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</row>
    <row r="311" spans="15:73" ht="12.75"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</row>
    <row r="312" spans="15:73" ht="12.75"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</row>
    <row r="313" spans="15:73" ht="12.75"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</row>
    <row r="314" spans="15:73" ht="12.75"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</row>
    <row r="315" spans="15:73" ht="12.75"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</row>
    <row r="316" spans="15:73" ht="12.75"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</row>
    <row r="317" spans="15:73" ht="12.75"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</row>
    <row r="318" spans="15:73" ht="12.75"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</row>
    <row r="319" spans="15:73" ht="12.75"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</row>
    <row r="320" spans="15:73" ht="12.75"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</row>
    <row r="321" spans="15:73" ht="12.75"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</row>
    <row r="322" spans="15:73" ht="12.75"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</row>
    <row r="323" spans="15:73" ht="12.75"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</row>
    <row r="324" spans="15:73" ht="12.75"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</row>
    <row r="325" spans="15:73" ht="12.75"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</row>
    <row r="326" spans="15:73" ht="12.75"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</row>
    <row r="327" spans="15:73" ht="12.75"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</row>
    <row r="328" spans="15:73" ht="12.75"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</row>
    <row r="329" spans="15:73" ht="12.75"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</row>
    <row r="330" spans="15:73" ht="12.75"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</row>
    <row r="331" spans="15:73" ht="12.75"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</row>
    <row r="332" spans="15:73" ht="12.75"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</row>
    <row r="333" spans="15:73" ht="12.75"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</row>
    <row r="334" spans="15:73" ht="12.75"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</row>
    <row r="335" spans="15:73" ht="12.75"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</row>
    <row r="336" spans="15:73" ht="12.75"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</row>
    <row r="337" spans="15:73" ht="12.75"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</row>
    <row r="338" spans="15:73" ht="12.75"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</row>
    <row r="339" spans="15:73" ht="12.75"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</row>
    <row r="340" spans="15:73" ht="12.75"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</row>
    <row r="341" spans="15:73" ht="12.75"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</row>
    <row r="342" spans="15:73" ht="12.75"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</row>
    <row r="343" spans="15:73" ht="12.75"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</row>
    <row r="344" spans="15:73" ht="12.75"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</row>
    <row r="345" spans="15:73" ht="12.75"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</row>
    <row r="346" spans="15:73" ht="12.75"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</row>
    <row r="347" spans="15:73" ht="12.75"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</row>
    <row r="348" spans="15:73" ht="12.75"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</row>
    <row r="349" spans="15:73" ht="12.75"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</row>
    <row r="350" spans="15:73" ht="12.75"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</row>
    <row r="351" spans="15:73" ht="12.75"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</row>
    <row r="352" spans="15:73" ht="12.75"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</row>
    <row r="353" spans="15:73" ht="12.75"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</row>
    <row r="354" spans="15:73" ht="12.75"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</row>
    <row r="355" spans="15:73" ht="12.75"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</row>
    <row r="356" spans="15:73" ht="12.75"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</row>
    <row r="357" spans="15:73" ht="12.75"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</row>
    <row r="358" spans="15:73" ht="12.75"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</row>
    <row r="359" spans="15:73" ht="12.75"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</row>
    <row r="360" spans="15:73" ht="12.75"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</row>
    <row r="361" spans="15:73" ht="12.75"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</row>
    <row r="362" spans="15:73" ht="12.75"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</row>
    <row r="363" spans="15:73" ht="12.75"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</row>
    <row r="364" spans="15:73" ht="12.75"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</row>
    <row r="365" spans="15:73" ht="12.75"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</row>
    <row r="366" spans="15:73" ht="12.75"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</row>
    <row r="367" spans="15:73" ht="12.75"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</row>
    <row r="368" spans="15:73" ht="12.75"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</row>
    <row r="369" spans="15:73" ht="12.75"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</row>
    <row r="370" spans="15:73" ht="12.75"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</row>
    <row r="371" spans="15:73" ht="12.75"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</row>
    <row r="372" spans="15:73" ht="12.75"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</row>
    <row r="373" spans="15:73" ht="12.75"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</row>
    <row r="374" spans="15:73" ht="12.75"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</row>
    <row r="375" spans="15:73" ht="12.75"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</row>
    <row r="376" spans="15:73" ht="12.75"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</row>
    <row r="377" spans="15:73" ht="12.75"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</row>
    <row r="378" spans="15:73" ht="12.75"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</row>
    <row r="379" spans="15:73" ht="12.75"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</row>
    <row r="380" spans="15:73" ht="12.75"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</row>
    <row r="381" spans="15:73" ht="12.75"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</row>
    <row r="382" spans="15:73" ht="12.75"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</row>
    <row r="383" spans="15:73" ht="12.75"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</row>
    <row r="384" spans="15:73" ht="12.75"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</row>
    <row r="385" spans="15:73" ht="12.75"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</row>
    <row r="386" spans="15:73" ht="12.75"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</row>
    <row r="387" spans="15:73" ht="12.75"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</row>
    <row r="388" spans="15:73" ht="12.75"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</row>
    <row r="389" spans="15:73" ht="12.75"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</row>
    <row r="390" spans="15:73" ht="12.75"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</row>
    <row r="391" spans="15:73" ht="12.75"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</row>
    <row r="392" spans="15:73" ht="12.75"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</row>
    <row r="393" spans="15:73" ht="12.75"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</row>
    <row r="394" spans="15:73" ht="12.75"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</row>
    <row r="395" spans="15:73" ht="12.75"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</row>
    <row r="396" spans="15:73" ht="12.75"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</row>
    <row r="397" spans="15:73" ht="12.75"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</row>
    <row r="398" spans="15:73" ht="12.75"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</row>
    <row r="399" spans="15:73" ht="12.75"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</row>
    <row r="400" spans="15:73" ht="12.75"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</row>
    <row r="401" spans="15:73" ht="12.75"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</row>
    <row r="402" spans="15:73" ht="12.75"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</row>
    <row r="403" spans="15:73" ht="12.75"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</row>
    <row r="404" spans="15:73" ht="12.75"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</row>
    <row r="405" spans="15:73" ht="12.75"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</row>
    <row r="406" spans="15:73" ht="12.75"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</row>
    <row r="407" spans="15:73" ht="12.75"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</row>
    <row r="408" spans="15:73" ht="12.75"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</row>
    <row r="409" spans="15:73" ht="12.75"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</row>
    <row r="410" spans="15:73" ht="12.75"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</row>
    <row r="411" spans="15:73" ht="12.75"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</row>
    <row r="412" spans="15:73" ht="12.75"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</row>
    <row r="413" spans="15:73" ht="12.75"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</row>
    <row r="414" spans="15:73" ht="12.75"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</row>
    <row r="415" spans="15:73" ht="12.75"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</row>
    <row r="416" spans="15:73" ht="12.75"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</row>
    <row r="417" spans="15:73" ht="12.75"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</row>
    <row r="418" spans="15:73" ht="12.75"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</row>
    <row r="419" spans="15:73" ht="12.75"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</row>
    <row r="420" spans="15:73" ht="12.75"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</row>
    <row r="421" spans="15:73" ht="12.75"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</row>
    <row r="422" spans="15:73" ht="12.75"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</row>
    <row r="423" spans="15:73" ht="12.75"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</row>
    <row r="424" spans="15:73" ht="12.75"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</row>
    <row r="425" spans="15:73" ht="12.75"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</row>
    <row r="426" spans="15:73" ht="12.75"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</row>
    <row r="427" spans="15:73" ht="12.75"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</row>
    <row r="428" spans="15:73" ht="12.75"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</row>
    <row r="429" spans="15:73" ht="12.75"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</row>
    <row r="430" spans="15:73" ht="12.75"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</row>
    <row r="431" spans="15:73" ht="12.75"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</row>
    <row r="432" spans="15:73" ht="12.75"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</row>
    <row r="433" spans="15:73" ht="12.75"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</row>
    <row r="434" spans="15:73" ht="12.75"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</row>
    <row r="435" spans="15:73" ht="12.75"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</row>
    <row r="436" spans="15:73" ht="12.75"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</row>
    <row r="437" spans="15:73" ht="12.75"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</row>
    <row r="438" spans="15:73" ht="12.75"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</row>
    <row r="439" spans="15:73" ht="12.75"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</row>
    <row r="440" spans="15:73" ht="12.75"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</row>
    <row r="441" spans="15:73" ht="12.75"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</row>
    <row r="442" spans="15:73" ht="12.75"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</row>
    <row r="443" spans="15:73" ht="12.75"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</row>
    <row r="444" spans="15:73" ht="12.75"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</row>
    <row r="445" spans="15:73" ht="12.75"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</row>
    <row r="446" spans="15:73" ht="12.75"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</row>
    <row r="447" spans="15:73" ht="12.75"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</row>
    <row r="448" spans="15:73" ht="12.75"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</row>
    <row r="449" spans="15:73" ht="12.75"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</row>
    <row r="450" spans="15:73" ht="12.75"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</row>
    <row r="451" spans="15:73" ht="12.75"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</row>
    <row r="452" spans="15:73" ht="12.75"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</row>
    <row r="453" spans="15:73" ht="12.75"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</row>
    <row r="454" spans="15:73" ht="12.75"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</row>
    <row r="455" spans="15:73" ht="12.75"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</row>
    <row r="456" spans="15:73" ht="12.75"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</row>
    <row r="457" spans="15:73" ht="12.75"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</row>
    <row r="458" spans="15:73" ht="12.75"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</row>
    <row r="459" spans="15:73" ht="12.75"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</row>
    <row r="460" spans="15:73" ht="12.75"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</row>
    <row r="461" spans="15:73" ht="12.75"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</row>
    <row r="462" spans="15:73" ht="12.75"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</row>
    <row r="463" spans="15:73" ht="12.75"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</row>
    <row r="464" spans="15:73" ht="12.75"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</row>
    <row r="465" spans="15:73" ht="12.75"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</row>
    <row r="466" spans="15:73" ht="12.75"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</row>
    <row r="467" spans="15:73" ht="12.75"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</row>
    <row r="468" spans="15:73" ht="12.75"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</row>
    <row r="469" spans="15:73" ht="12.75"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</row>
    <row r="470" spans="15:73" ht="12.75"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</row>
    <row r="471" spans="15:73" ht="12.75"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</row>
    <row r="472" spans="15:73" ht="12.75"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</row>
    <row r="473" spans="15:73" ht="12.75"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</row>
    <row r="474" spans="15:73" ht="12.75"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</row>
    <row r="475" spans="15:73" ht="12.75"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</row>
    <row r="476" spans="15:73" ht="12.75"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</row>
    <row r="477" spans="15:73" ht="12.75"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</row>
    <row r="478" spans="15:73" ht="12.75"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</row>
    <row r="479" spans="15:73" ht="12.75"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</row>
    <row r="480" spans="15:73" ht="12.75"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</row>
    <row r="481" spans="15:73" ht="12.75"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</row>
    <row r="482" spans="15:73" ht="12.75"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</row>
    <row r="483" spans="15:73" ht="12.75"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</row>
    <row r="484" spans="15:73" ht="12.75"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</row>
    <row r="485" spans="15:73" ht="12.75"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</row>
    <row r="486" spans="15:73" ht="12.75"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</row>
    <row r="487" spans="15:73" ht="12.75"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</row>
    <row r="488" spans="15:73" ht="12.75"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</row>
    <row r="489" spans="15:73" ht="12.75"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</row>
    <row r="490" spans="15:73" ht="12.75"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</row>
    <row r="491" spans="15:73" ht="12.75"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</row>
    <row r="492" spans="15:73" ht="12.75"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</row>
    <row r="493" spans="15:73" ht="12.75"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</row>
    <row r="494" spans="15:73" ht="12.75"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</row>
    <row r="495" spans="15:73" ht="12.75"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</row>
    <row r="496" spans="15:73" ht="12.75"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</row>
    <row r="497" spans="15:73" ht="12.75"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</row>
    <row r="498" spans="15:73" ht="12.75"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</row>
    <row r="499" spans="15:73" ht="12.75"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</row>
    <row r="500" spans="15:73" ht="12.75"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</row>
    <row r="501" spans="15:73" ht="12.75"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</row>
    <row r="502" spans="15:73" ht="12.75"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</row>
    <row r="503" spans="15:73" ht="12.75"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</row>
    <row r="504" spans="15:73" ht="12.75"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</row>
    <row r="505" spans="15:73" ht="12.75"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</row>
    <row r="506" spans="15:73" ht="12.75"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</row>
    <row r="507" spans="15:73" ht="12.75"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</row>
    <row r="508" spans="15:73" ht="12.75"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</row>
    <row r="509" spans="15:73" ht="12.75"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</row>
    <row r="510" spans="15:73" ht="12.75"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</row>
    <row r="511" spans="15:73" ht="12.75"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</row>
    <row r="512" spans="15:73" ht="12.75"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</row>
    <row r="513" spans="15:73" ht="12.75"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</row>
    <row r="514" spans="15:73" ht="12.75"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</row>
    <row r="515" spans="15:73" ht="12.75"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</row>
    <row r="516" spans="15:73" ht="12.75"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</row>
    <row r="517" spans="15:73" ht="12.75"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</row>
    <row r="518" spans="15:73" ht="12.75"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</row>
    <row r="519" spans="15:73" ht="12.75"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</row>
    <row r="520" spans="15:73" ht="12.75"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</row>
    <row r="521" spans="15:73" ht="12.75"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</row>
    <row r="522" spans="15:73" ht="12.75"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</row>
    <row r="523" spans="15:73" ht="12.75"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</row>
    <row r="524" spans="15:73" ht="12.75"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</row>
    <row r="525" spans="15:73" ht="12.75"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</row>
    <row r="526" spans="15:73" ht="12.75"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</row>
    <row r="527" spans="15:73" ht="12.75"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</row>
  </sheetData>
  <sheetProtection/>
  <mergeCells count="2">
    <mergeCell ref="B5:C5"/>
    <mergeCell ref="B2:C2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18" t="s">
        <v>32</v>
      </c>
      <c r="I2" s="18"/>
      <c r="J2" s="18"/>
    </row>
    <row r="3" spans="1:10" ht="15.75">
      <c r="A3" s="16" t="s">
        <v>43</v>
      </c>
      <c r="B3" s="59" t="s">
        <v>9</v>
      </c>
      <c r="C3" s="59"/>
      <c r="D3" s="59"/>
      <c r="E3" s="59"/>
      <c r="F3" s="59"/>
      <c r="G3" s="59"/>
      <c r="H3" s="59"/>
      <c r="I3" s="59"/>
      <c r="J3" s="59" t="s">
        <v>48</v>
      </c>
    </row>
    <row r="4" spans="1:10" ht="15.75">
      <c r="A4" s="20" t="s">
        <v>10</v>
      </c>
      <c r="B4" s="61" t="s">
        <v>47</v>
      </c>
      <c r="C4" s="61" t="s">
        <v>2</v>
      </c>
      <c r="D4" s="61" t="s">
        <v>3</v>
      </c>
      <c r="E4" s="61" t="s">
        <v>46</v>
      </c>
      <c r="F4" s="61"/>
      <c r="G4" s="61" t="s">
        <v>49</v>
      </c>
      <c r="H4" s="61" t="s">
        <v>45</v>
      </c>
      <c r="I4" s="61" t="s">
        <v>46</v>
      </c>
      <c r="J4" s="61" t="s">
        <v>47</v>
      </c>
    </row>
    <row r="5" spans="1:10" ht="15.75">
      <c r="A5" s="16"/>
      <c r="B5" s="16"/>
      <c r="C5" s="16"/>
      <c r="D5" s="16"/>
      <c r="E5" s="60" t="s">
        <v>22</v>
      </c>
      <c r="F5" s="16"/>
      <c r="G5" s="16"/>
      <c r="H5" s="16"/>
      <c r="I5" s="16"/>
      <c r="J5" s="16"/>
    </row>
    <row r="6" spans="1:10" ht="15.75">
      <c r="A6" s="16" t="s">
        <v>108</v>
      </c>
      <c r="B6" s="93">
        <v>301.554</v>
      </c>
      <c r="C6" s="93">
        <v>39251</v>
      </c>
      <c r="D6" s="93">
        <v>178.811</v>
      </c>
      <c r="E6" s="93">
        <f>+B6+C6+D6</f>
        <v>39731.365</v>
      </c>
      <c r="F6" s="93"/>
      <c r="G6" s="93">
        <f>+I6-H6</f>
        <v>30277.676999999996</v>
      </c>
      <c r="H6" s="93">
        <v>9103.688</v>
      </c>
      <c r="I6" s="93">
        <f>+E6-J6</f>
        <v>39381.365</v>
      </c>
      <c r="J6" s="93">
        <v>350</v>
      </c>
    </row>
    <row r="7" spans="1:10" ht="18.75">
      <c r="A7" s="16" t="s">
        <v>122</v>
      </c>
      <c r="B7" s="93">
        <f>+J6</f>
        <v>350</v>
      </c>
      <c r="C7" s="93">
        <v>40150</v>
      </c>
      <c r="D7" s="93">
        <v>200</v>
      </c>
      <c r="E7" s="93">
        <f>+B7+C7+D7</f>
        <v>40700</v>
      </c>
      <c r="F7" s="93"/>
      <c r="G7" s="93">
        <f>+I7-H7</f>
        <v>31200</v>
      </c>
      <c r="H7" s="93">
        <v>9200</v>
      </c>
      <c r="I7" s="93">
        <f>+E7-J7</f>
        <v>40400</v>
      </c>
      <c r="J7" s="93">
        <v>300</v>
      </c>
    </row>
    <row r="8" spans="1:10" ht="18.75">
      <c r="A8" s="16" t="s">
        <v>160</v>
      </c>
      <c r="B8" s="93">
        <f>+J7</f>
        <v>300</v>
      </c>
      <c r="C8" s="93">
        <v>39135</v>
      </c>
      <c r="D8" s="93">
        <v>165</v>
      </c>
      <c r="E8" s="93">
        <f>+B8+C8+D8</f>
        <v>39600</v>
      </c>
      <c r="F8" s="93"/>
      <c r="G8" s="93">
        <f>+I8-H8</f>
        <v>30900</v>
      </c>
      <c r="H8" s="93">
        <v>8400</v>
      </c>
      <c r="I8" s="93">
        <f>+E8-J8</f>
        <v>39300</v>
      </c>
      <c r="J8" s="93">
        <v>300</v>
      </c>
    </row>
    <row r="9" spans="1:10" ht="15.75">
      <c r="A9" s="15"/>
      <c r="B9" s="92"/>
      <c r="C9" s="92"/>
      <c r="D9" s="92"/>
      <c r="E9" s="92"/>
      <c r="F9" s="92"/>
      <c r="G9" s="92"/>
      <c r="H9" s="92"/>
      <c r="I9" s="92"/>
      <c r="J9" s="92"/>
    </row>
    <row r="10" spans="1:10" ht="18.75">
      <c r="A10" s="55" t="s">
        <v>139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.75">
      <c r="A11" s="16" t="s">
        <v>140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34</v>
      </c>
      <c r="B12" s="28">
        <f ca="1">NOW()</f>
        <v>41073.65090381944</v>
      </c>
      <c r="C12" s="29"/>
      <c r="D12" s="24"/>
      <c r="E12" s="24"/>
      <c r="F12" s="24"/>
      <c r="G12" s="24"/>
      <c r="H12" s="24"/>
      <c r="I12" s="24"/>
      <c r="J12" s="24"/>
    </row>
    <row r="13" spans="8:10" ht="12.75">
      <c r="H13" s="4"/>
      <c r="I13" s="4"/>
      <c r="J13" s="4"/>
    </row>
    <row r="14" spans="1:10" ht="12.75">
      <c r="A14" s="2"/>
      <c r="B14" s="4"/>
      <c r="C14" s="5"/>
      <c r="D14" s="4"/>
      <c r="E14" s="4"/>
      <c r="F14" s="4"/>
      <c r="G14" s="4"/>
      <c r="H14" s="6"/>
      <c r="I14" s="4"/>
      <c r="J14" s="4"/>
    </row>
    <row r="15" spans="1:10" ht="12.75">
      <c r="A15" s="2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sheetProtection/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8" width="9.57421875" style="0" bestFit="1" customWidth="1"/>
    <col min="9" max="9" width="10.7109375" style="0" customWidth="1"/>
    <col min="10" max="10" width="9.57421875" style="0" bestFit="1" customWidth="1"/>
    <col min="12" max="12" width="9.28125" style="0" bestFit="1" customWidth="1"/>
  </cols>
  <sheetData>
    <row r="1" spans="1:10" ht="15.7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88"/>
      <c r="I2" s="18"/>
      <c r="J2" s="18"/>
    </row>
    <row r="3" spans="1:10" ht="15.75">
      <c r="A3" s="16" t="s">
        <v>43</v>
      </c>
      <c r="B3" s="59" t="s">
        <v>50</v>
      </c>
      <c r="C3" s="62" t="s">
        <v>2</v>
      </c>
      <c r="D3" s="62" t="s">
        <v>51</v>
      </c>
      <c r="E3" s="62" t="s">
        <v>46</v>
      </c>
      <c r="F3" s="59"/>
      <c r="G3" s="62" t="s">
        <v>49</v>
      </c>
      <c r="H3" s="62" t="s">
        <v>53</v>
      </c>
      <c r="I3" s="62" t="s">
        <v>46</v>
      </c>
      <c r="J3" s="59" t="s">
        <v>48</v>
      </c>
    </row>
    <row r="4" spans="1:10" ht="15.75">
      <c r="A4" s="20" t="s">
        <v>10</v>
      </c>
      <c r="B4" s="61" t="s">
        <v>47</v>
      </c>
      <c r="C4" s="61"/>
      <c r="D4" s="61"/>
      <c r="E4" s="61"/>
      <c r="F4" s="61"/>
      <c r="G4" s="21"/>
      <c r="H4" s="61"/>
      <c r="I4" s="61"/>
      <c r="J4" s="61" t="s">
        <v>47</v>
      </c>
    </row>
    <row r="5" spans="1:10" ht="15.75">
      <c r="A5" s="16"/>
      <c r="B5" s="16"/>
      <c r="C5" s="16"/>
      <c r="D5" s="16"/>
      <c r="E5" s="60" t="s">
        <v>23</v>
      </c>
      <c r="F5" s="16"/>
      <c r="G5" s="16"/>
      <c r="H5" s="16"/>
      <c r="I5" s="16"/>
      <c r="J5" s="16"/>
    </row>
    <row r="6" spans="1:10" ht="15.7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1" ht="15.75">
      <c r="A7" s="16" t="s">
        <v>108</v>
      </c>
      <c r="B7" s="95">
        <v>3405.78</v>
      </c>
      <c r="C7" s="95">
        <v>18887.58252</v>
      </c>
      <c r="D7" s="95">
        <v>159.001</v>
      </c>
      <c r="E7" s="95">
        <f>+B7+C7+D7</f>
        <v>22452.36352</v>
      </c>
      <c r="F7" s="95"/>
      <c r="G7" s="95">
        <f>+I7-H7</f>
        <v>16794.320519999997</v>
      </c>
      <c r="H7" s="95">
        <v>3232.696</v>
      </c>
      <c r="I7" s="95">
        <f>+E7-J7</f>
        <v>20027.016519999997</v>
      </c>
      <c r="J7" s="95">
        <v>2425.347</v>
      </c>
      <c r="K7" s="90"/>
    </row>
    <row r="8" spans="1:11" ht="18.75">
      <c r="A8" s="16" t="s">
        <v>122</v>
      </c>
      <c r="B8" s="95">
        <f>+J7</f>
        <v>2425.347</v>
      </c>
      <c r="C8" s="95">
        <v>19280</v>
      </c>
      <c r="D8" s="95">
        <v>185</v>
      </c>
      <c r="E8" s="95">
        <f>+B8+C8+D8</f>
        <v>21890.347</v>
      </c>
      <c r="F8" s="95"/>
      <c r="G8" s="95">
        <f>+I8-H8</f>
        <v>18100.347</v>
      </c>
      <c r="H8" s="95">
        <v>1200</v>
      </c>
      <c r="I8" s="95">
        <f>+E8-J8</f>
        <v>19300.347</v>
      </c>
      <c r="J8" s="95">
        <v>2590</v>
      </c>
      <c r="K8" s="90"/>
    </row>
    <row r="9" spans="1:11" ht="18.75">
      <c r="A9" s="16" t="s">
        <v>160</v>
      </c>
      <c r="B9" s="95">
        <f>+J8</f>
        <v>2590</v>
      </c>
      <c r="C9" s="95">
        <v>18800</v>
      </c>
      <c r="D9" s="95">
        <v>195</v>
      </c>
      <c r="E9" s="95">
        <f>+B9+C9+D9</f>
        <v>21585</v>
      </c>
      <c r="F9" s="95"/>
      <c r="G9" s="95">
        <f>+I9-H9</f>
        <v>18200</v>
      </c>
      <c r="H9" s="95">
        <v>1250</v>
      </c>
      <c r="I9" s="95">
        <f>+E9-J9</f>
        <v>19450</v>
      </c>
      <c r="J9" s="95">
        <v>2135</v>
      </c>
      <c r="K9" s="90"/>
    </row>
    <row r="10" spans="1:10" ht="15.75">
      <c r="A10" s="15"/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.75">
      <c r="A11" s="55" t="s">
        <v>44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151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5.75">
      <c r="A13" s="16" t="s">
        <v>34</v>
      </c>
      <c r="B13" s="28">
        <f ca="1">NOW()</f>
        <v>41073.65090381944</v>
      </c>
      <c r="C13" s="16"/>
      <c r="D13" s="16"/>
      <c r="E13" s="16"/>
      <c r="F13" s="16"/>
      <c r="G13" s="16"/>
      <c r="H13" s="16"/>
      <c r="I13" s="16"/>
      <c r="J13" s="16"/>
    </row>
  </sheetData>
  <sheetProtection/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1.7109375" style="0" customWidth="1"/>
    <col min="3" max="3" width="9.71093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8" width="7.7109375" style="0" customWidth="1"/>
    <col min="9" max="9" width="7.57421875" style="0" customWidth="1"/>
    <col min="10" max="11" width="7.7109375" style="0" customWidth="1"/>
    <col min="12" max="13" width="8.57421875" style="0" customWidth="1"/>
    <col min="14" max="15" width="7.57421875" style="0" customWidth="1"/>
  </cols>
  <sheetData>
    <row r="1" spans="1:11" ht="15.7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>
      <c r="A2" s="16"/>
      <c r="B2" s="18"/>
      <c r="C2" s="18" t="s">
        <v>1</v>
      </c>
      <c r="D2" s="18"/>
      <c r="E2" s="18"/>
      <c r="F2" s="31"/>
      <c r="G2" s="18"/>
      <c r="H2" s="18" t="s">
        <v>32</v>
      </c>
      <c r="I2" s="18"/>
      <c r="J2" s="18"/>
      <c r="K2" s="31"/>
    </row>
    <row r="3" spans="1:11" ht="15.75">
      <c r="A3" s="16" t="s">
        <v>43</v>
      </c>
      <c r="B3" s="59" t="s">
        <v>50</v>
      </c>
      <c r="C3" s="59"/>
      <c r="D3" s="59"/>
      <c r="E3" s="59"/>
      <c r="F3" s="62"/>
      <c r="G3" s="59"/>
      <c r="H3" s="59"/>
      <c r="I3" s="59"/>
      <c r="J3" s="59"/>
      <c r="K3" s="59" t="s">
        <v>48</v>
      </c>
    </row>
    <row r="4" spans="1:11" ht="15.75">
      <c r="A4" s="20" t="s">
        <v>35</v>
      </c>
      <c r="B4" s="61" t="s">
        <v>92</v>
      </c>
      <c r="C4" s="61" t="s">
        <v>93</v>
      </c>
      <c r="D4" s="61" t="s">
        <v>51</v>
      </c>
      <c r="E4" s="61" t="s">
        <v>46</v>
      </c>
      <c r="F4" s="61"/>
      <c r="G4" s="61" t="s">
        <v>54</v>
      </c>
      <c r="H4" s="61" t="s">
        <v>5</v>
      </c>
      <c r="I4" s="61" t="s">
        <v>55</v>
      </c>
      <c r="J4" s="61" t="s">
        <v>52</v>
      </c>
      <c r="K4" s="61" t="s">
        <v>47</v>
      </c>
    </row>
    <row r="5" spans="1:11" ht="15.75">
      <c r="A5" s="16"/>
      <c r="B5" s="16"/>
      <c r="C5" s="16"/>
      <c r="D5" s="16"/>
      <c r="E5" s="60" t="s">
        <v>24</v>
      </c>
      <c r="F5" s="16"/>
      <c r="G5" s="16"/>
      <c r="H5" s="16"/>
      <c r="I5" s="16"/>
      <c r="J5" s="16"/>
      <c r="K5" s="16"/>
    </row>
    <row r="6" spans="1:1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>
      <c r="A7" s="19" t="s">
        <v>108</v>
      </c>
      <c r="B7" s="23">
        <v>341.601</v>
      </c>
      <c r="C7" s="23">
        <v>6098.1</v>
      </c>
      <c r="D7" s="83">
        <v>0</v>
      </c>
      <c r="E7" s="23">
        <f>+B7+D7+C7</f>
        <v>6439.701</v>
      </c>
      <c r="F7" s="23"/>
      <c r="G7" s="23">
        <v>2562.5510700000004</v>
      </c>
      <c r="H7" s="23">
        <v>275.111</v>
      </c>
      <c r="I7" s="23">
        <f>+J7-G7-H7</f>
        <v>2984.4759299999996</v>
      </c>
      <c r="J7" s="23">
        <f>+E7-K7</f>
        <v>5822.138</v>
      </c>
      <c r="K7" s="23">
        <v>617.563</v>
      </c>
    </row>
    <row r="8" spans="1:11" ht="18.75">
      <c r="A8" s="19" t="s">
        <v>122</v>
      </c>
      <c r="B8" s="23">
        <f>+K7</f>
        <v>617.563</v>
      </c>
      <c r="C8" s="23">
        <v>5370</v>
      </c>
      <c r="D8" s="83">
        <v>100</v>
      </c>
      <c r="E8" s="23">
        <f>+B8+D8+C8</f>
        <v>6087.563</v>
      </c>
      <c r="F8" s="23"/>
      <c r="G8" s="23">
        <v>2400</v>
      </c>
      <c r="H8" s="23">
        <v>135</v>
      </c>
      <c r="I8" s="23">
        <f>+J8-G8-H8</f>
        <v>3122.563</v>
      </c>
      <c r="J8" s="23">
        <f>+E8-K8</f>
        <v>5657.563</v>
      </c>
      <c r="K8" s="23">
        <v>430</v>
      </c>
    </row>
    <row r="9" spans="1:11" ht="18.75">
      <c r="A9" s="15" t="s">
        <v>160</v>
      </c>
      <c r="B9" s="32">
        <f>+K8</f>
        <v>430</v>
      </c>
      <c r="C9" s="32">
        <v>5985</v>
      </c>
      <c r="D9" s="82">
        <v>0</v>
      </c>
      <c r="E9" s="32">
        <f>+B9+D9+C9</f>
        <v>6415</v>
      </c>
      <c r="F9" s="32"/>
      <c r="G9" s="32">
        <v>2500</v>
      </c>
      <c r="H9" s="32">
        <v>300</v>
      </c>
      <c r="I9" s="32">
        <f>+J9-G9-H9</f>
        <v>3115</v>
      </c>
      <c r="J9" s="32">
        <f>+E9-K9</f>
        <v>5915</v>
      </c>
      <c r="K9" s="32">
        <v>500</v>
      </c>
    </row>
    <row r="10" spans="1:11" ht="18.75">
      <c r="A10" s="55" t="s">
        <v>44</v>
      </c>
      <c r="B10" s="16"/>
      <c r="C10" s="23"/>
      <c r="D10" s="23"/>
      <c r="E10" s="23"/>
      <c r="F10" s="23"/>
      <c r="G10" s="23"/>
      <c r="H10" s="23"/>
      <c r="I10" s="23"/>
      <c r="J10" s="23"/>
      <c r="K10" s="16"/>
    </row>
    <row r="11" spans="1:11" ht="15.75">
      <c r="A11" s="16" t="s">
        <v>146</v>
      </c>
      <c r="B11" s="24"/>
      <c r="C11" s="29"/>
      <c r="D11" s="16"/>
      <c r="E11" s="24"/>
      <c r="F11" s="24"/>
      <c r="G11" s="24"/>
      <c r="H11" s="24"/>
      <c r="I11" s="24"/>
      <c r="J11" s="24"/>
      <c r="K11" s="16"/>
    </row>
    <row r="12" spans="1:11" ht="15.75">
      <c r="A12" s="16" t="s">
        <v>153</v>
      </c>
      <c r="B12" s="24"/>
      <c r="C12" s="29"/>
      <c r="D12" s="16"/>
      <c r="E12" s="24"/>
      <c r="F12" s="24"/>
      <c r="G12" s="24"/>
      <c r="H12" s="24"/>
      <c r="I12" s="24"/>
      <c r="J12" s="24"/>
      <c r="K12" s="16"/>
    </row>
    <row r="13" spans="1:11" ht="15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5.75">
      <c r="A14" s="15" t="s">
        <v>14</v>
      </c>
      <c r="B14" s="15"/>
      <c r="C14" s="15"/>
      <c r="D14" s="15"/>
      <c r="E14" s="15"/>
      <c r="F14" s="15"/>
      <c r="G14" s="15"/>
      <c r="H14" s="15"/>
      <c r="I14" s="16"/>
      <c r="J14" s="15"/>
      <c r="K14" s="16"/>
    </row>
    <row r="15" spans="1:11" ht="15.75">
      <c r="A15" s="16"/>
      <c r="B15" s="18"/>
      <c r="C15" s="18" t="s">
        <v>1</v>
      </c>
      <c r="D15" s="18"/>
      <c r="E15" s="18"/>
      <c r="G15" s="18"/>
      <c r="H15" s="91" t="s">
        <v>32</v>
      </c>
      <c r="I15" s="18"/>
      <c r="K15" s="16"/>
    </row>
    <row r="16" spans="1:11" ht="15.75">
      <c r="A16" s="16" t="s">
        <v>43</v>
      </c>
      <c r="B16" s="59" t="s">
        <v>50</v>
      </c>
      <c r="C16" s="59"/>
      <c r="D16" s="59"/>
      <c r="E16" s="59"/>
      <c r="F16" s="63"/>
      <c r="G16" s="59"/>
      <c r="H16" s="59"/>
      <c r="I16" s="59"/>
      <c r="J16" s="59" t="s">
        <v>48</v>
      </c>
      <c r="K16" s="16"/>
    </row>
    <row r="17" spans="1:11" ht="15.75">
      <c r="A17" s="20" t="s">
        <v>10</v>
      </c>
      <c r="B17" s="61" t="s">
        <v>47</v>
      </c>
      <c r="C17" s="61" t="s">
        <v>51</v>
      </c>
      <c r="D17" s="61" t="s">
        <v>2</v>
      </c>
      <c r="E17" s="61" t="s">
        <v>52</v>
      </c>
      <c r="F17" s="61"/>
      <c r="G17" s="61" t="s">
        <v>11</v>
      </c>
      <c r="H17" s="61" t="s">
        <v>5</v>
      </c>
      <c r="I17" s="61" t="s">
        <v>46</v>
      </c>
      <c r="J17" s="61" t="s">
        <v>47</v>
      </c>
      <c r="K17" s="16"/>
    </row>
    <row r="18" spans="1:11" ht="15.75">
      <c r="A18" s="16"/>
      <c r="B18" s="16"/>
      <c r="C18" s="16"/>
      <c r="D18" s="16"/>
      <c r="E18" s="60" t="s">
        <v>25</v>
      </c>
      <c r="G18" s="16"/>
      <c r="H18" s="16"/>
      <c r="I18" s="16"/>
      <c r="J18" s="16"/>
      <c r="K18" s="16"/>
    </row>
    <row r="19" spans="1:11" ht="15.75">
      <c r="A19" s="16"/>
      <c r="B19" s="16"/>
      <c r="C19" s="16"/>
      <c r="D19" s="16"/>
      <c r="E19" s="16"/>
      <c r="G19" s="16"/>
      <c r="H19" s="16"/>
      <c r="I19" s="16"/>
      <c r="J19" s="16"/>
      <c r="K19" s="16"/>
    </row>
    <row r="20" spans="1:11" ht="15.75">
      <c r="A20" s="19" t="s">
        <v>108</v>
      </c>
      <c r="B20" s="23">
        <v>54.233</v>
      </c>
      <c r="C20" s="83">
        <v>0</v>
      </c>
      <c r="D20" s="23">
        <v>1163</v>
      </c>
      <c r="E20" s="23">
        <f>+B20+C20+D20</f>
        <v>1217.233</v>
      </c>
      <c r="G20" s="23">
        <f>+I20-H20</f>
        <v>1079.705</v>
      </c>
      <c r="H20" s="23">
        <v>92.528</v>
      </c>
      <c r="I20" s="23">
        <f>+E20-J20</f>
        <v>1172.233</v>
      </c>
      <c r="J20" s="23">
        <v>45</v>
      </c>
      <c r="K20" s="16"/>
    </row>
    <row r="21" spans="1:11" ht="18.75">
      <c r="A21" s="19" t="s">
        <v>122</v>
      </c>
      <c r="B21" s="23">
        <f>+J20</f>
        <v>45</v>
      </c>
      <c r="C21" s="83">
        <v>0.2</v>
      </c>
      <c r="D21" s="23">
        <v>1090</v>
      </c>
      <c r="E21" s="23">
        <f>+B21+C21+D21</f>
        <v>1135.2</v>
      </c>
      <c r="G21" s="23">
        <f>+I21-H21</f>
        <v>1010.2</v>
      </c>
      <c r="H21" s="23">
        <v>75</v>
      </c>
      <c r="I21" s="23">
        <f>+E21-J21</f>
        <v>1085.2</v>
      </c>
      <c r="J21" s="23">
        <v>50</v>
      </c>
      <c r="K21" s="16"/>
    </row>
    <row r="22" spans="1:11" ht="18.75">
      <c r="A22" s="15" t="s">
        <v>160</v>
      </c>
      <c r="B22" s="32">
        <f>+J21</f>
        <v>50</v>
      </c>
      <c r="C22" s="82">
        <v>0.2</v>
      </c>
      <c r="D22" s="32">
        <v>1125</v>
      </c>
      <c r="E22" s="32">
        <f>+B22+C22+D22</f>
        <v>1175.2</v>
      </c>
      <c r="F22" s="32"/>
      <c r="G22" s="32">
        <f>+I22-H22</f>
        <v>1040.2</v>
      </c>
      <c r="H22" s="32">
        <v>85</v>
      </c>
      <c r="I22" s="32">
        <f>+E22-J22</f>
        <v>1125.2</v>
      </c>
      <c r="J22" s="32">
        <v>50</v>
      </c>
      <c r="K22" s="16"/>
    </row>
    <row r="23" spans="1:11" ht="18.75">
      <c r="A23" s="55" t="s">
        <v>44</v>
      </c>
      <c r="B23" s="16"/>
      <c r="C23" s="23"/>
      <c r="D23" s="23"/>
      <c r="E23" s="23"/>
      <c r="F23" s="23"/>
      <c r="G23" s="23"/>
      <c r="H23" s="23"/>
      <c r="I23" s="16"/>
      <c r="J23" s="16"/>
      <c r="K23" s="16"/>
    </row>
    <row r="24" spans="1:11" ht="15.75">
      <c r="A24" s="16" t="s">
        <v>148</v>
      </c>
      <c r="B24" s="33"/>
      <c r="C24" s="33"/>
      <c r="D24" s="33"/>
      <c r="E24" s="33"/>
      <c r="F24" s="33"/>
      <c r="G24" s="33"/>
      <c r="H24" s="33"/>
      <c r="I24" s="16"/>
      <c r="J24" s="16"/>
      <c r="K24" s="16"/>
    </row>
    <row r="25" spans="1:11" ht="15.75">
      <c r="A25" s="19"/>
      <c r="B25" s="24"/>
      <c r="C25" s="24"/>
      <c r="D25" s="24"/>
      <c r="E25" s="24"/>
      <c r="F25" s="24"/>
      <c r="G25" s="24"/>
      <c r="H25" s="24"/>
      <c r="I25" s="16"/>
      <c r="J25" s="16"/>
      <c r="K25" s="16"/>
    </row>
    <row r="26" spans="1:11" ht="15.75">
      <c r="A26" s="19"/>
      <c r="B26" s="24"/>
      <c r="C26" s="29"/>
      <c r="D26" s="24"/>
      <c r="E26" s="24"/>
      <c r="F26" s="24"/>
      <c r="G26" s="24"/>
      <c r="H26" s="24"/>
      <c r="I26" s="16"/>
      <c r="J26" s="16"/>
      <c r="K26" s="16"/>
    </row>
    <row r="27" spans="1:11" ht="15.75">
      <c r="A27" s="15" t="s">
        <v>15</v>
      </c>
      <c r="B27" s="15"/>
      <c r="C27" s="15"/>
      <c r="D27" s="15"/>
      <c r="E27" s="15"/>
      <c r="F27" s="15"/>
      <c r="G27" s="15"/>
      <c r="H27" s="15"/>
      <c r="I27" s="16"/>
      <c r="J27" s="15"/>
      <c r="K27" s="16"/>
    </row>
    <row r="28" spans="1:11" ht="15.75">
      <c r="A28" s="16"/>
      <c r="B28" s="18"/>
      <c r="C28" s="18" t="s">
        <v>1</v>
      </c>
      <c r="D28" s="18"/>
      <c r="E28" s="18"/>
      <c r="G28" s="18"/>
      <c r="H28" s="91" t="s">
        <v>32</v>
      </c>
      <c r="I28" s="18"/>
      <c r="K28" s="16"/>
    </row>
    <row r="29" spans="1:11" ht="15.75">
      <c r="A29" s="16" t="s">
        <v>43</v>
      </c>
      <c r="B29" s="59" t="s">
        <v>50</v>
      </c>
      <c r="C29" s="59"/>
      <c r="D29" s="59"/>
      <c r="E29" s="59"/>
      <c r="F29" s="63"/>
      <c r="G29" s="59"/>
      <c r="H29" s="59"/>
      <c r="I29" s="59"/>
      <c r="J29" s="59" t="s">
        <v>48</v>
      </c>
      <c r="K29" s="16"/>
    </row>
    <row r="30" spans="1:11" ht="15.75">
      <c r="A30" s="20" t="s">
        <v>10</v>
      </c>
      <c r="B30" s="61" t="s">
        <v>47</v>
      </c>
      <c r="C30" s="61" t="s">
        <v>51</v>
      </c>
      <c r="D30" s="61" t="s">
        <v>2</v>
      </c>
      <c r="E30" s="61" t="s">
        <v>52</v>
      </c>
      <c r="F30" s="61"/>
      <c r="G30" s="61" t="s">
        <v>49</v>
      </c>
      <c r="H30" s="61" t="s">
        <v>5</v>
      </c>
      <c r="I30" s="61" t="s">
        <v>46</v>
      </c>
      <c r="J30" s="61" t="s">
        <v>47</v>
      </c>
      <c r="K30" s="16"/>
    </row>
    <row r="31" spans="1:11" ht="15.75">
      <c r="A31" s="16"/>
      <c r="B31" s="16"/>
      <c r="C31" s="16"/>
      <c r="D31" s="16"/>
      <c r="E31" s="60" t="s">
        <v>26</v>
      </c>
      <c r="G31" s="16"/>
      <c r="H31" s="16"/>
      <c r="I31" s="16"/>
      <c r="J31" s="16"/>
      <c r="K31" s="16"/>
    </row>
    <row r="32" spans="1:11" ht="15.75">
      <c r="A32" s="16"/>
      <c r="B32" s="16"/>
      <c r="C32" s="16"/>
      <c r="D32" s="16"/>
      <c r="E32" s="16"/>
      <c r="G32" s="16"/>
      <c r="H32" s="16"/>
      <c r="I32" s="16"/>
      <c r="J32" s="16"/>
      <c r="K32" s="16"/>
    </row>
    <row r="33" spans="1:11" ht="15.75">
      <c r="A33" s="19" t="s">
        <v>108</v>
      </c>
      <c r="B33" s="23">
        <v>92.539</v>
      </c>
      <c r="C33" s="23">
        <v>0.202</v>
      </c>
      <c r="D33" s="23">
        <v>835</v>
      </c>
      <c r="E33" s="23">
        <f>+B33+C33+D33</f>
        <v>927.741</v>
      </c>
      <c r="G33" s="23">
        <f>+I33-H33</f>
        <v>598.913</v>
      </c>
      <c r="H33" s="23">
        <v>163.828</v>
      </c>
      <c r="I33" s="23">
        <f>+E33-J33</f>
        <v>762.741</v>
      </c>
      <c r="J33" s="23">
        <v>165</v>
      </c>
      <c r="K33" s="16"/>
    </row>
    <row r="34" spans="1:11" ht="18.75">
      <c r="A34" s="19" t="s">
        <v>122</v>
      </c>
      <c r="B34" s="23">
        <f>+J33</f>
        <v>165</v>
      </c>
      <c r="C34" s="23">
        <v>10</v>
      </c>
      <c r="D34" s="23">
        <v>755</v>
      </c>
      <c r="E34" s="23">
        <f>+B34+C34+D34</f>
        <v>930</v>
      </c>
      <c r="G34" s="23">
        <f>+I34-H34</f>
        <v>565</v>
      </c>
      <c r="H34" s="23">
        <v>265</v>
      </c>
      <c r="I34" s="23">
        <f>+E34-J34</f>
        <v>830</v>
      </c>
      <c r="J34" s="23">
        <v>100</v>
      </c>
      <c r="K34" s="16"/>
    </row>
    <row r="35" spans="1:11" ht="18.75">
      <c r="A35" s="15" t="s">
        <v>160</v>
      </c>
      <c r="B35" s="32">
        <f>+J34</f>
        <v>100</v>
      </c>
      <c r="C35" s="32">
        <v>0.3</v>
      </c>
      <c r="D35" s="32">
        <v>800</v>
      </c>
      <c r="E35" s="32">
        <f>+B35+C35+D35</f>
        <v>900.3</v>
      </c>
      <c r="F35" s="32"/>
      <c r="G35" s="32">
        <f>+I35-H35</f>
        <v>670.3</v>
      </c>
      <c r="H35" s="32">
        <v>130</v>
      </c>
      <c r="I35" s="32">
        <f>+E35-J35</f>
        <v>800.3</v>
      </c>
      <c r="J35" s="32">
        <v>100</v>
      </c>
      <c r="K35" s="16"/>
    </row>
    <row r="36" spans="1:11" ht="18.75">
      <c r="A36" s="55" t="s">
        <v>44</v>
      </c>
      <c r="B36" s="16"/>
      <c r="C36" s="23"/>
      <c r="D36" s="23"/>
      <c r="E36" s="23"/>
      <c r="F36" s="23"/>
      <c r="G36" s="23"/>
      <c r="H36" s="23"/>
      <c r="I36" s="16"/>
      <c r="J36" s="16"/>
      <c r="K36" s="16"/>
    </row>
    <row r="37" spans="1:11" ht="15.75">
      <c r="A37" s="16" t="s">
        <v>148</v>
      </c>
      <c r="B37" s="24"/>
      <c r="C37" s="29"/>
      <c r="D37" s="24"/>
      <c r="E37" s="24"/>
      <c r="F37" s="24"/>
      <c r="G37" s="24"/>
      <c r="H37" s="24"/>
      <c r="I37" s="16"/>
      <c r="J37" s="16"/>
      <c r="K37" s="16"/>
    </row>
    <row r="38" spans="1:11" ht="15.75">
      <c r="A38" s="19"/>
      <c r="B38" s="19"/>
      <c r="C38" s="19"/>
      <c r="D38" s="19"/>
      <c r="E38" s="19"/>
      <c r="F38" s="19"/>
      <c r="G38" s="19"/>
      <c r="H38" s="19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5" ht="15.75">
      <c r="A40" s="15" t="s">
        <v>16</v>
      </c>
      <c r="B40" s="15"/>
      <c r="C40" s="15"/>
      <c r="D40" s="15"/>
      <c r="E40" s="15"/>
      <c r="F40" s="15"/>
      <c r="G40" s="15"/>
      <c r="H40" s="15"/>
      <c r="I40" s="15"/>
      <c r="J40" s="16"/>
      <c r="K40" s="16"/>
      <c r="L40" s="16"/>
      <c r="O40" s="15"/>
    </row>
    <row r="41" spans="1:14" ht="15.75">
      <c r="A41" s="16"/>
      <c r="B41" s="132" t="s">
        <v>38</v>
      </c>
      <c r="C41" s="132"/>
      <c r="D41" s="17" t="s">
        <v>41</v>
      </c>
      <c r="E41" s="18"/>
      <c r="F41" s="18" t="s">
        <v>1</v>
      </c>
      <c r="G41" s="18"/>
      <c r="H41" s="18"/>
      <c r="J41" s="18"/>
      <c r="K41" s="18"/>
      <c r="L41" s="18" t="s">
        <v>32</v>
      </c>
      <c r="M41" s="18"/>
      <c r="N41" s="18"/>
    </row>
    <row r="42" spans="1:15" ht="15.75">
      <c r="A42" s="16" t="s">
        <v>43</v>
      </c>
      <c r="B42" s="17" t="s">
        <v>39</v>
      </c>
      <c r="C42" s="17" t="s">
        <v>40</v>
      </c>
      <c r="D42" s="16"/>
      <c r="E42" s="59" t="s">
        <v>50</v>
      </c>
      <c r="F42" s="59"/>
      <c r="G42" s="59"/>
      <c r="H42" s="59"/>
      <c r="J42" s="17" t="s">
        <v>11</v>
      </c>
      <c r="K42" s="59"/>
      <c r="L42" s="59" t="s">
        <v>17</v>
      </c>
      <c r="M42" s="59"/>
      <c r="N42" s="59"/>
      <c r="O42" s="59" t="s">
        <v>48</v>
      </c>
    </row>
    <row r="43" spans="1:15" ht="15.75">
      <c r="A43" s="20" t="s">
        <v>35</v>
      </c>
      <c r="B43" s="20"/>
      <c r="C43" s="20"/>
      <c r="D43" s="20"/>
      <c r="E43" s="61" t="s">
        <v>47</v>
      </c>
      <c r="F43" s="61" t="s">
        <v>51</v>
      </c>
      <c r="G43" s="61" t="s">
        <v>2</v>
      </c>
      <c r="H43" s="21" t="s">
        <v>52</v>
      </c>
      <c r="I43" s="21"/>
      <c r="J43" s="21" t="s">
        <v>56</v>
      </c>
      <c r="K43" s="61" t="s">
        <v>54</v>
      </c>
      <c r="L43" s="61" t="s">
        <v>6</v>
      </c>
      <c r="M43" s="61" t="s">
        <v>5</v>
      </c>
      <c r="N43" s="21" t="s">
        <v>52</v>
      </c>
      <c r="O43" s="61" t="s">
        <v>47</v>
      </c>
    </row>
    <row r="44" spans="1:15" ht="15.75">
      <c r="A44" s="16"/>
      <c r="B44" s="130" t="s">
        <v>157</v>
      </c>
      <c r="C44" s="131"/>
      <c r="D44" s="112" t="s">
        <v>150</v>
      </c>
      <c r="E44" s="16"/>
      <c r="F44" s="16"/>
      <c r="G44" s="16"/>
      <c r="H44" s="60" t="s">
        <v>27</v>
      </c>
      <c r="J44" s="16"/>
      <c r="K44" s="16"/>
      <c r="L44" s="16"/>
      <c r="M44" s="16"/>
      <c r="N44" s="16"/>
      <c r="O44" s="16"/>
    </row>
    <row r="45" spans="1:15" ht="15.75">
      <c r="A45" s="16"/>
      <c r="E45" s="16"/>
      <c r="F45" s="16"/>
      <c r="G45" s="16"/>
      <c r="H45" s="16"/>
      <c r="J45" s="16"/>
      <c r="K45" s="16"/>
      <c r="L45" s="16"/>
      <c r="M45" s="16"/>
      <c r="N45" s="16"/>
      <c r="O45" s="16"/>
    </row>
    <row r="46" spans="1:15" ht="15.75">
      <c r="A46" s="19" t="s">
        <v>108</v>
      </c>
      <c r="B46" s="119">
        <v>1288</v>
      </c>
      <c r="C46" s="119">
        <v>1255</v>
      </c>
      <c r="D46" s="121">
        <f>G46*1000/C46</f>
        <v>3312.223107569721</v>
      </c>
      <c r="E46" s="23">
        <v>1828.748</v>
      </c>
      <c r="F46" s="23">
        <v>64.5919124166918</v>
      </c>
      <c r="G46" s="23">
        <v>4156.84</v>
      </c>
      <c r="H46" s="23">
        <f>+E46+F46+G46</f>
        <v>6050.179912416692</v>
      </c>
      <c r="J46" s="23">
        <v>2839.7</v>
      </c>
      <c r="K46" s="23">
        <v>586.553</v>
      </c>
      <c r="L46" s="23">
        <f>+N46-J46-K46-M46</f>
        <v>502.4034567803826</v>
      </c>
      <c r="M46" s="23">
        <v>605.5844556363093</v>
      </c>
      <c r="N46" s="23">
        <f>+H46-O46</f>
        <v>4534.240912416692</v>
      </c>
      <c r="O46" s="23">
        <v>1515.939</v>
      </c>
    </row>
    <row r="47" spans="1:15" ht="18.75">
      <c r="A47" s="19" t="s">
        <v>122</v>
      </c>
      <c r="B47" s="119">
        <v>1140.6</v>
      </c>
      <c r="C47" s="119">
        <v>1097.6</v>
      </c>
      <c r="D47" s="121">
        <f>G47*1000/C47</f>
        <v>3312.973760932945</v>
      </c>
      <c r="E47" s="23">
        <f>O46</f>
        <v>1515.939</v>
      </c>
      <c r="F47" s="23">
        <v>200</v>
      </c>
      <c r="G47" s="23">
        <v>3636.32</v>
      </c>
      <c r="H47" s="23">
        <f>+E47+F47+G47</f>
        <v>5352.259</v>
      </c>
      <c r="J47" s="23">
        <v>2970</v>
      </c>
      <c r="K47" s="23">
        <v>575</v>
      </c>
      <c r="L47" s="23">
        <f>+N47-J47-K47-M47</f>
        <v>377.259</v>
      </c>
      <c r="M47" s="23">
        <v>525</v>
      </c>
      <c r="N47" s="23">
        <f>+H47-O47</f>
        <v>4447.259</v>
      </c>
      <c r="O47" s="23">
        <v>905</v>
      </c>
    </row>
    <row r="48" spans="1:15" ht="18.75">
      <c r="A48" s="15" t="s">
        <v>160</v>
      </c>
      <c r="B48" s="120">
        <v>1422</v>
      </c>
      <c r="C48" s="120">
        <v>1394</v>
      </c>
      <c r="D48" s="122">
        <f>G48*1000/C48</f>
        <v>3382.3529411764707</v>
      </c>
      <c r="E48" s="32">
        <f>O47</f>
        <v>905</v>
      </c>
      <c r="F48" s="32">
        <v>100</v>
      </c>
      <c r="G48" s="32">
        <v>4715</v>
      </c>
      <c r="H48" s="32">
        <f>+E48+F48+G48</f>
        <v>5720</v>
      </c>
      <c r="I48" s="32"/>
      <c r="J48" s="32">
        <v>3018</v>
      </c>
      <c r="K48" s="32">
        <v>505</v>
      </c>
      <c r="L48" s="32">
        <f>+N48-J48-K48-M48</f>
        <v>481</v>
      </c>
      <c r="M48" s="32">
        <v>550</v>
      </c>
      <c r="N48" s="32">
        <f>+H48-O48</f>
        <v>4554</v>
      </c>
      <c r="O48" s="32">
        <v>1166</v>
      </c>
    </row>
    <row r="49" spans="1:11" ht="18.75">
      <c r="A49" s="55" t="s">
        <v>44</v>
      </c>
      <c r="B49" s="16"/>
      <c r="C49" s="23"/>
      <c r="D49" s="23"/>
      <c r="E49" s="23"/>
      <c r="F49" s="23"/>
      <c r="G49" s="23"/>
      <c r="H49" s="23"/>
      <c r="I49" s="16"/>
      <c r="J49" s="16"/>
      <c r="K49" s="16"/>
    </row>
    <row r="50" spans="1:11" ht="15.75">
      <c r="A50" s="16" t="s">
        <v>147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5.75">
      <c r="A51" s="16" t="s">
        <v>153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5.75">
      <c r="A52" s="16" t="s">
        <v>34</v>
      </c>
      <c r="B52" s="78">
        <f ca="1">NOW()</f>
        <v>41073.65090381944</v>
      </c>
      <c r="C52" s="16"/>
      <c r="D52" s="16"/>
      <c r="E52" s="16"/>
      <c r="F52" s="16"/>
      <c r="G52" s="16"/>
      <c r="H52" s="16"/>
      <c r="I52" s="16"/>
      <c r="J52" s="16"/>
      <c r="K52" s="16"/>
    </row>
    <row r="53" spans="7:8" ht="15.75">
      <c r="G53" s="16"/>
      <c r="H53" s="16"/>
    </row>
    <row r="54" spans="7:8" ht="15.75">
      <c r="G54" s="16"/>
      <c r="H54" s="16"/>
    </row>
    <row r="55" spans="7:8" ht="15.75">
      <c r="G55" s="16"/>
      <c r="H55" s="16"/>
    </row>
    <row r="56" spans="7:8" ht="15.75">
      <c r="G56" s="16"/>
      <c r="H56" s="16"/>
    </row>
  </sheetData>
  <sheetProtection/>
  <mergeCells count="2">
    <mergeCell ref="B41:C41"/>
    <mergeCell ref="B44:C4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7" width="11.7109375" style="0" customWidth="1"/>
  </cols>
  <sheetData>
    <row r="1" spans="1:11" ht="15" customHeight="1">
      <c r="A1" s="15" t="s">
        <v>83</v>
      </c>
      <c r="B1" s="15"/>
      <c r="C1" s="15"/>
      <c r="D1" s="15"/>
      <c r="E1" s="15"/>
      <c r="F1" s="15"/>
      <c r="G1" s="15"/>
      <c r="H1" s="2"/>
      <c r="I1" s="2"/>
      <c r="J1" s="2"/>
      <c r="K1" s="2"/>
    </row>
    <row r="2" spans="1:11" ht="15" customHeight="1">
      <c r="A2" s="19" t="s">
        <v>18</v>
      </c>
      <c r="B2" s="62" t="s">
        <v>110</v>
      </c>
      <c r="C2" s="62" t="s">
        <v>111</v>
      </c>
      <c r="D2" s="62" t="s">
        <v>115</v>
      </c>
      <c r="E2" s="62" t="s">
        <v>112</v>
      </c>
      <c r="F2" s="62" t="s">
        <v>113</v>
      </c>
      <c r="G2" s="62" t="s">
        <v>114</v>
      </c>
      <c r="H2" s="2"/>
      <c r="I2" s="2"/>
      <c r="J2" s="2"/>
      <c r="K2" s="2"/>
    </row>
    <row r="3" spans="1:11" ht="15" customHeight="1">
      <c r="A3" s="15" t="s">
        <v>19</v>
      </c>
      <c r="B3" s="61"/>
      <c r="C3" s="68"/>
      <c r="D3" s="68"/>
      <c r="E3" s="68"/>
      <c r="F3" s="68"/>
      <c r="G3" s="68"/>
      <c r="H3" s="2"/>
      <c r="I3" s="2"/>
      <c r="J3" s="2"/>
      <c r="K3" s="3"/>
    </row>
    <row r="4" spans="1:11" ht="15.75">
      <c r="A4" s="34"/>
      <c r="B4" s="69" t="s">
        <v>144</v>
      </c>
      <c r="C4" s="69" t="s">
        <v>77</v>
      </c>
      <c r="D4" s="69" t="s">
        <v>78</v>
      </c>
      <c r="E4" s="69" t="s">
        <v>78</v>
      </c>
      <c r="F4" s="69" t="s">
        <v>143</v>
      </c>
      <c r="G4" s="69" t="s">
        <v>144</v>
      </c>
      <c r="H4" s="3"/>
      <c r="I4" s="3"/>
      <c r="J4" s="3"/>
      <c r="K4" s="3"/>
    </row>
    <row r="5" spans="1:11" ht="15.75">
      <c r="A5" s="16"/>
      <c r="B5" s="16"/>
      <c r="C5" s="16"/>
      <c r="D5" s="16"/>
      <c r="E5" s="16"/>
      <c r="F5" s="16"/>
      <c r="G5" s="16"/>
      <c r="H5" s="2"/>
      <c r="I5" s="2"/>
      <c r="J5" s="2"/>
      <c r="K5" s="2"/>
    </row>
    <row r="6" spans="1:11" ht="15.75">
      <c r="A6" s="16" t="s">
        <v>28</v>
      </c>
      <c r="B6" s="38">
        <v>4.38</v>
      </c>
      <c r="C6" s="39">
        <v>90.5</v>
      </c>
      <c r="D6" s="39">
        <v>9.62</v>
      </c>
      <c r="E6" s="76">
        <v>8.77</v>
      </c>
      <c r="F6" s="39">
        <v>23.4</v>
      </c>
      <c r="G6" s="39">
        <v>4.29</v>
      </c>
      <c r="H6" s="4"/>
      <c r="I6" s="4"/>
      <c r="J6" s="4"/>
      <c r="K6" s="4"/>
    </row>
    <row r="7" spans="1:11" ht="15.75">
      <c r="A7" s="16" t="s">
        <v>36</v>
      </c>
      <c r="B7" s="38">
        <v>5.53</v>
      </c>
      <c r="C7" s="39">
        <v>101</v>
      </c>
      <c r="D7" s="39">
        <v>12.1</v>
      </c>
      <c r="E7" s="76">
        <v>10.6</v>
      </c>
      <c r="F7" s="39">
        <v>18.2</v>
      </c>
      <c r="G7" s="39">
        <v>5.77</v>
      </c>
      <c r="H7" s="4"/>
      <c r="I7" s="4"/>
      <c r="J7" s="4"/>
      <c r="K7" s="4"/>
    </row>
    <row r="8" spans="1:11" ht="15.75">
      <c r="A8" s="16" t="s">
        <v>42</v>
      </c>
      <c r="B8" s="38">
        <v>7.34</v>
      </c>
      <c r="C8" s="39">
        <v>117</v>
      </c>
      <c r="D8" s="39">
        <v>12.1</v>
      </c>
      <c r="E8" s="76">
        <v>10.6</v>
      </c>
      <c r="F8" s="39">
        <v>19.3</v>
      </c>
      <c r="G8" s="39">
        <v>5.88</v>
      </c>
      <c r="H8" s="4"/>
      <c r="I8" s="4"/>
      <c r="J8" s="4"/>
      <c r="K8" s="4"/>
    </row>
    <row r="9" spans="1:11" ht="15.75">
      <c r="A9" s="16" t="s">
        <v>64</v>
      </c>
      <c r="B9" s="38">
        <v>5.74</v>
      </c>
      <c r="C9" s="39">
        <v>107</v>
      </c>
      <c r="D9" s="39">
        <v>13.7</v>
      </c>
      <c r="E9" s="76">
        <v>10.7</v>
      </c>
      <c r="F9" s="39">
        <v>18.9</v>
      </c>
      <c r="G9" s="39">
        <v>8.07</v>
      </c>
      <c r="H9" s="4"/>
      <c r="I9" s="4"/>
      <c r="J9" s="4"/>
      <c r="K9" s="4"/>
    </row>
    <row r="10" spans="1:11" ht="15.75">
      <c r="A10" s="16" t="s">
        <v>79</v>
      </c>
      <c r="B10" s="75">
        <v>5.66</v>
      </c>
      <c r="C10" s="75">
        <v>96</v>
      </c>
      <c r="D10" s="76">
        <v>12.1</v>
      </c>
      <c r="E10" s="76">
        <v>9.62</v>
      </c>
      <c r="F10" s="75">
        <v>17.3</v>
      </c>
      <c r="G10" s="75">
        <v>5.94</v>
      </c>
      <c r="H10" s="4"/>
      <c r="I10" s="4"/>
      <c r="J10" s="4"/>
      <c r="K10" s="4"/>
    </row>
    <row r="11" spans="1:11" ht="15.75">
      <c r="A11" s="16" t="s">
        <v>82</v>
      </c>
      <c r="B11" s="75">
        <v>6.43</v>
      </c>
      <c r="C11" s="75">
        <v>111</v>
      </c>
      <c r="D11" s="76">
        <v>14.5</v>
      </c>
      <c r="E11" s="76">
        <v>11.9</v>
      </c>
      <c r="F11" s="75">
        <v>17.7</v>
      </c>
      <c r="G11" s="75">
        <v>5.8</v>
      </c>
      <c r="H11" s="4"/>
      <c r="I11" s="4"/>
      <c r="J11" s="4"/>
      <c r="K11" s="4"/>
    </row>
    <row r="12" spans="1:11" ht="15.75">
      <c r="A12" s="16" t="s">
        <v>86</v>
      </c>
      <c r="B12" s="76">
        <v>10.1</v>
      </c>
      <c r="C12" s="75">
        <v>162</v>
      </c>
      <c r="D12" s="76">
        <v>21.7</v>
      </c>
      <c r="E12" s="76">
        <v>18.3</v>
      </c>
      <c r="F12" s="76">
        <v>20.5</v>
      </c>
      <c r="G12" s="76">
        <v>13</v>
      </c>
      <c r="H12" s="4"/>
      <c r="I12" s="4"/>
      <c r="J12" s="4"/>
      <c r="K12" s="4"/>
    </row>
    <row r="13" spans="1:11" ht="15.75">
      <c r="A13" s="16" t="s">
        <v>89</v>
      </c>
      <c r="B13" s="76">
        <v>9.97</v>
      </c>
      <c r="C13" s="75">
        <v>223</v>
      </c>
      <c r="D13" s="76">
        <v>21.8</v>
      </c>
      <c r="E13" s="76">
        <v>18.7</v>
      </c>
      <c r="F13" s="76">
        <v>23</v>
      </c>
      <c r="G13" s="76">
        <v>12.7</v>
      </c>
      <c r="H13" s="4"/>
      <c r="I13" s="4"/>
      <c r="J13" s="4"/>
      <c r="K13" s="4"/>
    </row>
    <row r="14" spans="1:11" ht="15.75">
      <c r="A14" s="16" t="s">
        <v>107</v>
      </c>
      <c r="B14" s="76">
        <v>9.59</v>
      </c>
      <c r="C14" s="75">
        <v>158</v>
      </c>
      <c r="D14" s="76">
        <v>15.1</v>
      </c>
      <c r="E14" s="76">
        <v>16.2</v>
      </c>
      <c r="F14" s="76">
        <v>21.7</v>
      </c>
      <c r="G14" s="76">
        <v>8.15</v>
      </c>
      <c r="H14" s="4"/>
      <c r="I14" s="4"/>
      <c r="J14" s="4"/>
      <c r="K14" s="4"/>
    </row>
    <row r="15" spans="1:11" ht="15.75">
      <c r="A15" s="16" t="s">
        <v>108</v>
      </c>
      <c r="B15" s="76">
        <v>11.3</v>
      </c>
      <c r="C15" s="75">
        <v>161</v>
      </c>
      <c r="D15" s="75">
        <v>23.3</v>
      </c>
      <c r="E15" s="76">
        <v>19.3</v>
      </c>
      <c r="F15" s="76">
        <v>22.5</v>
      </c>
      <c r="G15" s="76">
        <v>12.2</v>
      </c>
      <c r="H15" s="4"/>
      <c r="I15" s="4"/>
      <c r="J15" s="4"/>
      <c r="K15" s="4"/>
    </row>
    <row r="16" spans="1:11" ht="18.75">
      <c r="A16" s="16" t="s">
        <v>122</v>
      </c>
      <c r="B16" s="76">
        <v>12.3</v>
      </c>
      <c r="C16" s="75">
        <v>258</v>
      </c>
      <c r="D16" s="75">
        <v>29.1</v>
      </c>
      <c r="E16" s="76">
        <v>23.96</v>
      </c>
      <c r="F16" s="76">
        <v>31</v>
      </c>
      <c r="G16" s="76">
        <v>14.02</v>
      </c>
      <c r="H16" s="4"/>
      <c r="I16" s="4"/>
      <c r="J16" s="4"/>
      <c r="K16" s="4"/>
    </row>
    <row r="17" spans="1:11" ht="18.75">
      <c r="A17" s="16" t="s">
        <v>161</v>
      </c>
      <c r="B17" s="76" t="s">
        <v>164</v>
      </c>
      <c r="C17" s="75" t="s">
        <v>175</v>
      </c>
      <c r="D17" s="75" t="s">
        <v>165</v>
      </c>
      <c r="E17" s="76" t="s">
        <v>166</v>
      </c>
      <c r="F17" s="76" t="s">
        <v>176</v>
      </c>
      <c r="G17" s="76" t="s">
        <v>167</v>
      </c>
      <c r="H17" s="4"/>
      <c r="I17" s="4"/>
      <c r="J17" s="4"/>
      <c r="K17" s="4"/>
    </row>
    <row r="18" spans="1:11" ht="15.75">
      <c r="A18" s="19"/>
      <c r="B18" s="24"/>
      <c r="C18" s="40"/>
      <c r="D18" s="76"/>
      <c r="E18" s="39"/>
      <c r="F18" s="39"/>
      <c r="G18" s="39"/>
      <c r="H18" s="4"/>
      <c r="I18" s="4"/>
      <c r="J18" s="4"/>
      <c r="K18" s="4"/>
    </row>
    <row r="19" spans="1:8" ht="15.75">
      <c r="A19" s="49" t="s">
        <v>108</v>
      </c>
      <c r="B19" s="39"/>
      <c r="C19" s="48"/>
      <c r="D19" s="39"/>
      <c r="E19" s="48"/>
      <c r="F19" s="39"/>
      <c r="G19" s="48"/>
      <c r="H19" s="2"/>
    </row>
    <row r="20" spans="1:8" ht="15.75">
      <c r="A20" s="16" t="s">
        <v>94</v>
      </c>
      <c r="B20" s="76">
        <v>9.98</v>
      </c>
      <c r="C20" s="41">
        <v>154</v>
      </c>
      <c r="D20" s="37">
        <v>18.1</v>
      </c>
      <c r="E20" s="41">
        <v>17.4</v>
      </c>
      <c r="F20" s="41">
        <v>19.9</v>
      </c>
      <c r="G20" s="37">
        <v>10.8</v>
      </c>
      <c r="H20" s="2"/>
    </row>
    <row r="21" spans="1:8" ht="15.75">
      <c r="A21" s="16" t="s">
        <v>95</v>
      </c>
      <c r="B21" s="76">
        <v>10.2</v>
      </c>
      <c r="C21" s="41">
        <v>158</v>
      </c>
      <c r="D21" s="37">
        <v>19.9</v>
      </c>
      <c r="E21" s="41">
        <v>18.2</v>
      </c>
      <c r="F21" s="41">
        <v>21.4</v>
      </c>
      <c r="G21" s="37">
        <v>11.8</v>
      </c>
      <c r="H21" s="2"/>
    </row>
    <row r="22" spans="1:8" ht="15.75">
      <c r="A22" s="16" t="s">
        <v>96</v>
      </c>
      <c r="B22" s="76">
        <v>11.1</v>
      </c>
      <c r="C22" s="41">
        <v>162</v>
      </c>
      <c r="D22" s="37">
        <v>18.7</v>
      </c>
      <c r="E22" s="41">
        <v>19.1</v>
      </c>
      <c r="F22" s="41">
        <v>22.3</v>
      </c>
      <c r="G22" s="37">
        <v>12.6</v>
      </c>
      <c r="H22" s="2"/>
    </row>
    <row r="23" spans="1:8" ht="15.75">
      <c r="A23" s="16" t="s">
        <v>97</v>
      </c>
      <c r="B23" s="76">
        <v>11.6</v>
      </c>
      <c r="C23" s="41">
        <v>163</v>
      </c>
      <c r="D23" s="37">
        <v>20.6</v>
      </c>
      <c r="E23" s="41">
        <v>19.5</v>
      </c>
      <c r="F23" s="41">
        <v>24</v>
      </c>
      <c r="G23" s="37">
        <v>13.1</v>
      </c>
      <c r="H23" s="2"/>
    </row>
    <row r="24" spans="1:8" ht="15.75">
      <c r="A24" s="16" t="s">
        <v>98</v>
      </c>
      <c r="B24" s="76">
        <v>11.6</v>
      </c>
      <c r="C24" s="41">
        <v>165</v>
      </c>
      <c r="D24" s="37">
        <v>21.9</v>
      </c>
      <c r="E24" s="41">
        <v>20.3</v>
      </c>
      <c r="F24" s="41">
        <v>23</v>
      </c>
      <c r="G24" s="37">
        <v>13.8</v>
      </c>
      <c r="H24" s="2"/>
    </row>
    <row r="25" spans="1:8" ht="15.75">
      <c r="A25" s="16" t="s">
        <v>99</v>
      </c>
      <c r="B25" s="76">
        <v>12.7</v>
      </c>
      <c r="C25" s="41">
        <v>172</v>
      </c>
      <c r="D25" s="37">
        <v>27.4</v>
      </c>
      <c r="E25" s="41">
        <v>20.4</v>
      </c>
      <c r="F25" s="41">
        <v>23.5</v>
      </c>
      <c r="G25" s="37">
        <v>15.3</v>
      </c>
      <c r="H25" s="2"/>
    </row>
    <row r="26" spans="1:8" ht="15.75">
      <c r="A26" s="16" t="s">
        <v>100</v>
      </c>
      <c r="B26" s="76">
        <v>12.7</v>
      </c>
      <c r="C26" s="41" t="s">
        <v>12</v>
      </c>
      <c r="D26" s="37">
        <v>28.3</v>
      </c>
      <c r="E26" s="41">
        <v>23.4</v>
      </c>
      <c r="F26" s="41">
        <v>23.4</v>
      </c>
      <c r="G26" s="37">
        <v>13.7</v>
      </c>
      <c r="H26" s="2"/>
    </row>
    <row r="27" spans="1:8" ht="15.75">
      <c r="A27" s="16" t="s">
        <v>101</v>
      </c>
      <c r="B27" s="76">
        <v>13.1</v>
      </c>
      <c r="C27" s="41" t="s">
        <v>12</v>
      </c>
      <c r="D27" s="37">
        <v>28.8</v>
      </c>
      <c r="E27" s="41">
        <v>24.8</v>
      </c>
      <c r="F27" s="41">
        <v>23.1</v>
      </c>
      <c r="G27" s="37">
        <v>13.5</v>
      </c>
      <c r="H27" s="2"/>
    </row>
    <row r="28" spans="1:8" ht="15.75">
      <c r="A28" s="16" t="s">
        <v>102</v>
      </c>
      <c r="B28" s="76">
        <v>13.2</v>
      </c>
      <c r="C28" s="41" t="s">
        <v>12</v>
      </c>
      <c r="D28" s="37">
        <v>30</v>
      </c>
      <c r="E28" s="41">
        <v>23.5</v>
      </c>
      <c r="F28" s="41">
        <v>22.8</v>
      </c>
      <c r="G28" s="37">
        <v>14.2</v>
      </c>
      <c r="H28" s="2"/>
    </row>
    <row r="29" spans="1:8" ht="15.75">
      <c r="A29" s="16" t="s">
        <v>103</v>
      </c>
      <c r="B29" s="76">
        <v>13.2</v>
      </c>
      <c r="C29" s="41" t="s">
        <v>12</v>
      </c>
      <c r="D29" s="37">
        <v>29</v>
      </c>
      <c r="E29" s="41">
        <v>25.1</v>
      </c>
      <c r="F29" s="41">
        <v>23.3</v>
      </c>
      <c r="G29" s="37">
        <v>15.4</v>
      </c>
      <c r="H29" s="2"/>
    </row>
    <row r="30" spans="1:8" ht="15.75">
      <c r="A30" s="16" t="s">
        <v>104</v>
      </c>
      <c r="B30" s="76">
        <v>13.2</v>
      </c>
      <c r="C30" s="41" t="s">
        <v>12</v>
      </c>
      <c r="D30" s="37">
        <v>30.4</v>
      </c>
      <c r="E30" s="41">
        <v>24.3</v>
      </c>
      <c r="F30" s="41">
        <v>23.9</v>
      </c>
      <c r="G30" s="37">
        <v>15.4</v>
      </c>
      <c r="H30" s="2"/>
    </row>
    <row r="31" spans="1:8" ht="15.75">
      <c r="A31" s="16" t="s">
        <v>105</v>
      </c>
      <c r="B31" s="76">
        <v>13.4</v>
      </c>
      <c r="C31" s="41">
        <v>213</v>
      </c>
      <c r="D31" s="37">
        <v>32.2</v>
      </c>
      <c r="E31" s="41">
        <v>23.1</v>
      </c>
      <c r="F31" s="41">
        <v>23.2</v>
      </c>
      <c r="G31" s="37">
        <v>14.3</v>
      </c>
      <c r="H31" s="2"/>
    </row>
    <row r="32" spans="1:8" ht="15.75">
      <c r="A32" s="67"/>
      <c r="B32" s="39"/>
      <c r="C32" s="48"/>
      <c r="D32" s="39"/>
      <c r="E32" s="48"/>
      <c r="F32" s="39"/>
      <c r="G32" s="48"/>
      <c r="H32" s="2"/>
    </row>
    <row r="33" spans="1:8" ht="15.75">
      <c r="A33" s="49" t="s">
        <v>126</v>
      </c>
      <c r="B33" s="39"/>
      <c r="C33" s="48"/>
      <c r="D33" s="39"/>
      <c r="E33" s="48"/>
      <c r="F33" s="39"/>
      <c r="G33" s="48"/>
      <c r="H33" s="2"/>
    </row>
    <row r="34" spans="1:8" ht="15.75">
      <c r="A34" s="16" t="s">
        <v>94</v>
      </c>
      <c r="B34" s="76">
        <v>12.2</v>
      </c>
      <c r="C34" s="41">
        <v>245</v>
      </c>
      <c r="D34" s="37">
        <v>32.9</v>
      </c>
      <c r="E34" s="41">
        <v>23.2</v>
      </c>
      <c r="F34" s="41">
        <v>23.2</v>
      </c>
      <c r="G34" s="37">
        <v>13.5</v>
      </c>
      <c r="H34" s="2"/>
    </row>
    <row r="35" spans="1:8" ht="15.75">
      <c r="A35" s="16" t="s">
        <v>95</v>
      </c>
      <c r="B35" s="76">
        <v>11.7</v>
      </c>
      <c r="C35" s="41">
        <v>245</v>
      </c>
      <c r="D35" s="37">
        <v>29.6</v>
      </c>
      <c r="E35" s="41">
        <v>22.7</v>
      </c>
      <c r="F35" s="41">
        <v>28.3</v>
      </c>
      <c r="G35" s="37">
        <v>13.9</v>
      </c>
      <c r="H35" s="2"/>
    </row>
    <row r="36" spans="1:8" ht="15.75">
      <c r="A36" s="16" t="s">
        <v>96</v>
      </c>
      <c r="B36" s="76">
        <v>11.7</v>
      </c>
      <c r="C36" s="41">
        <v>269</v>
      </c>
      <c r="D36" s="37">
        <v>29</v>
      </c>
      <c r="E36" s="41">
        <v>23.3</v>
      </c>
      <c r="F36" s="41">
        <v>33.1</v>
      </c>
      <c r="G36" s="37">
        <v>14</v>
      </c>
      <c r="H36" s="2"/>
    </row>
    <row r="37" spans="1:8" ht="15.75">
      <c r="A37" s="16" t="s">
        <v>97</v>
      </c>
      <c r="B37" s="76">
        <v>11.5</v>
      </c>
      <c r="C37" s="41">
        <v>264</v>
      </c>
      <c r="D37" s="37">
        <v>29.6</v>
      </c>
      <c r="E37" s="41">
        <v>23</v>
      </c>
      <c r="F37" s="41">
        <v>30.8</v>
      </c>
      <c r="G37" s="37">
        <v>13.6</v>
      </c>
      <c r="H37" s="2"/>
    </row>
    <row r="38" spans="1:8" ht="15.75">
      <c r="A38" s="16" t="s">
        <v>98</v>
      </c>
      <c r="B38" s="76">
        <v>11.9</v>
      </c>
      <c r="C38" s="41">
        <v>281</v>
      </c>
      <c r="D38" s="37">
        <v>28.7</v>
      </c>
      <c r="E38" s="41">
        <v>23.3</v>
      </c>
      <c r="F38" s="41">
        <v>33.6</v>
      </c>
      <c r="G38" s="37">
        <v>13.6</v>
      </c>
      <c r="H38" s="2"/>
    </row>
    <row r="39" spans="1:8" ht="15.75">
      <c r="A39" s="16" t="s">
        <v>99</v>
      </c>
      <c r="B39" s="76">
        <v>12.2</v>
      </c>
      <c r="C39" s="41">
        <v>275</v>
      </c>
      <c r="D39" s="37">
        <v>29.6</v>
      </c>
      <c r="E39" s="41">
        <v>24.8</v>
      </c>
      <c r="F39" s="41">
        <v>32.9</v>
      </c>
      <c r="G39" s="37">
        <v>13.3</v>
      </c>
      <c r="H39" s="2"/>
    </row>
    <row r="40" spans="1:8" ht="15.75">
      <c r="A40" s="16" t="s">
        <v>100</v>
      </c>
      <c r="B40" s="76">
        <v>13</v>
      </c>
      <c r="C40" s="41" t="s">
        <v>12</v>
      </c>
      <c r="D40" s="37">
        <v>28.5</v>
      </c>
      <c r="E40" s="41">
        <v>27.1</v>
      </c>
      <c r="F40" s="41">
        <v>34.8</v>
      </c>
      <c r="G40" s="37">
        <v>13.8</v>
      </c>
      <c r="H40" s="2"/>
    </row>
    <row r="41" spans="1:8" ht="15.75">
      <c r="A41" s="16" t="s">
        <v>101</v>
      </c>
      <c r="B41" s="76">
        <v>13.7</v>
      </c>
      <c r="C41" s="41" t="s">
        <v>12</v>
      </c>
      <c r="D41" s="37">
        <v>28.5</v>
      </c>
      <c r="E41" s="41">
        <v>27.8</v>
      </c>
      <c r="F41" s="41">
        <v>35.1</v>
      </c>
      <c r="G41" s="37">
        <v>14.1</v>
      </c>
      <c r="H41" s="2"/>
    </row>
    <row r="42" spans="1:8" ht="18.75">
      <c r="A42" s="56" t="s">
        <v>177</v>
      </c>
      <c r="B42" s="42">
        <v>13.7</v>
      </c>
      <c r="C42" s="43" t="s">
        <v>12</v>
      </c>
      <c r="D42" s="42">
        <v>27</v>
      </c>
      <c r="E42" s="43">
        <v>28</v>
      </c>
      <c r="F42" s="42">
        <v>34.7</v>
      </c>
      <c r="G42" s="111">
        <v>14.1</v>
      </c>
      <c r="H42" s="2"/>
    </row>
    <row r="43" spans="1:8" ht="15.75">
      <c r="A43" s="67"/>
      <c r="B43" s="39"/>
      <c r="C43" s="48"/>
      <c r="D43" s="39"/>
      <c r="E43" s="48"/>
      <c r="F43" s="39"/>
      <c r="G43" s="48"/>
      <c r="H43" s="2"/>
    </row>
    <row r="44" spans="1:8" ht="18.75">
      <c r="A44" s="52" t="s">
        <v>155</v>
      </c>
      <c r="B44" s="38"/>
      <c r="C44" s="38"/>
      <c r="D44" s="38"/>
      <c r="E44" s="38"/>
      <c r="F44" s="38"/>
      <c r="G44" s="38"/>
      <c r="H44" s="2"/>
    </row>
    <row r="45" spans="1:8" ht="15.75">
      <c r="A45" s="16" t="s">
        <v>109</v>
      </c>
      <c r="B45" s="38"/>
      <c r="C45" s="38"/>
      <c r="D45" s="38"/>
      <c r="E45" s="38"/>
      <c r="F45" s="38"/>
      <c r="G45" s="38"/>
      <c r="H45" s="2"/>
    </row>
    <row r="46" spans="1:7" ht="15.75">
      <c r="A46" s="16" t="s">
        <v>141</v>
      </c>
      <c r="B46" s="16"/>
      <c r="C46" s="16"/>
      <c r="D46" s="16"/>
      <c r="E46" s="16"/>
      <c r="F46" s="16"/>
      <c r="G46" s="16"/>
    </row>
    <row r="47" spans="1:7" ht="15.75">
      <c r="A47" s="16" t="s">
        <v>34</v>
      </c>
      <c r="B47" s="28">
        <f ca="1">NOW()</f>
        <v>41073.65090381944</v>
      </c>
      <c r="C47" s="16"/>
      <c r="D47" s="16"/>
      <c r="E47" s="16"/>
      <c r="F47" s="16"/>
      <c r="G47" s="16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5" width="11.7109375" style="0" customWidth="1"/>
    <col min="6" max="10" width="10.7109375" style="0" customWidth="1"/>
  </cols>
  <sheetData>
    <row r="1" spans="1:9" ht="15.75">
      <c r="A1" s="15" t="s">
        <v>29</v>
      </c>
      <c r="B1" s="15"/>
      <c r="C1" s="15"/>
      <c r="D1" s="15"/>
      <c r="E1" s="15"/>
      <c r="F1" s="15"/>
      <c r="G1" s="15"/>
      <c r="H1" s="15"/>
      <c r="I1" s="16"/>
    </row>
    <row r="2" spans="1:10" ht="15" customHeight="1">
      <c r="A2" s="35" t="s">
        <v>18</v>
      </c>
      <c r="B2" s="62" t="s">
        <v>58</v>
      </c>
      <c r="C2" s="62" t="s">
        <v>20</v>
      </c>
      <c r="D2" s="62" t="s">
        <v>21</v>
      </c>
      <c r="E2" s="62" t="s">
        <v>85</v>
      </c>
      <c r="F2" s="62" t="s">
        <v>59</v>
      </c>
      <c r="G2" s="62" t="s">
        <v>65</v>
      </c>
      <c r="H2" s="62" t="s">
        <v>71</v>
      </c>
      <c r="I2" s="66" t="s">
        <v>62</v>
      </c>
      <c r="J2" s="3"/>
    </row>
    <row r="3" spans="1:10" ht="15" customHeight="1">
      <c r="A3" s="21" t="s">
        <v>19</v>
      </c>
      <c r="B3" s="61" t="s">
        <v>70</v>
      </c>
      <c r="C3" s="61" t="s">
        <v>69</v>
      </c>
      <c r="D3" s="61" t="s">
        <v>68</v>
      </c>
      <c r="E3" s="61" t="s">
        <v>68</v>
      </c>
      <c r="F3" s="61" t="s">
        <v>67</v>
      </c>
      <c r="G3" s="61" t="s">
        <v>66</v>
      </c>
      <c r="H3" s="61"/>
      <c r="I3" s="61" t="s">
        <v>63</v>
      </c>
      <c r="J3" s="3"/>
    </row>
    <row r="4" spans="1:10" ht="15.75">
      <c r="A4" s="34"/>
      <c r="B4" s="35"/>
      <c r="C4" s="35"/>
      <c r="D4" s="35"/>
      <c r="E4" s="64" t="s">
        <v>143</v>
      </c>
      <c r="G4" s="35"/>
      <c r="H4" s="17"/>
      <c r="I4" s="17"/>
      <c r="J4" s="1"/>
    </row>
    <row r="5" spans="1:9" ht="15.75">
      <c r="A5" s="16"/>
      <c r="B5" s="16"/>
      <c r="C5" s="16"/>
      <c r="D5" s="16"/>
      <c r="E5" s="16"/>
      <c r="F5" s="16"/>
      <c r="G5" s="16"/>
      <c r="H5" s="16"/>
      <c r="I5" s="16"/>
    </row>
    <row r="6" spans="1:15" ht="15.75">
      <c r="A6" s="16" t="s">
        <v>28</v>
      </c>
      <c r="B6" s="38">
        <v>16.46</v>
      </c>
      <c r="C6" s="39">
        <v>17.98</v>
      </c>
      <c r="D6" s="39">
        <v>23.25</v>
      </c>
      <c r="E6" s="39">
        <v>23.45</v>
      </c>
      <c r="F6" s="39">
        <v>32.23</v>
      </c>
      <c r="G6" s="39">
        <v>19.14</v>
      </c>
      <c r="H6" s="39">
        <v>13.55</v>
      </c>
      <c r="I6" s="39">
        <v>13.87</v>
      </c>
      <c r="K6" s="8"/>
      <c r="L6" s="8"/>
      <c r="M6" s="8"/>
      <c r="N6" s="8"/>
      <c r="O6" s="8"/>
    </row>
    <row r="7" spans="1:15" ht="15.75">
      <c r="A7" s="16" t="s">
        <v>36</v>
      </c>
      <c r="B7" s="38">
        <v>22.04</v>
      </c>
      <c r="C7" s="38">
        <v>37.75</v>
      </c>
      <c r="D7" s="38">
        <v>33.13</v>
      </c>
      <c r="E7" s="38">
        <v>29.75</v>
      </c>
      <c r="F7" s="39">
        <v>46.7</v>
      </c>
      <c r="G7" s="38">
        <v>28.17</v>
      </c>
      <c r="H7" s="38">
        <v>18.13</v>
      </c>
      <c r="I7" s="38">
        <v>17.8</v>
      </c>
      <c r="K7" s="8"/>
      <c r="L7" s="8"/>
      <c r="M7" s="8"/>
      <c r="N7" s="8"/>
      <c r="O7" s="8"/>
    </row>
    <row r="8" spans="1:15" ht="15.75">
      <c r="A8" s="16" t="s">
        <v>42</v>
      </c>
      <c r="B8" s="40">
        <v>29.97</v>
      </c>
      <c r="C8" s="40">
        <v>31.21</v>
      </c>
      <c r="D8" s="40">
        <v>33.42</v>
      </c>
      <c r="E8" s="40">
        <v>33.76</v>
      </c>
      <c r="F8" s="40">
        <v>60.84</v>
      </c>
      <c r="G8" s="40">
        <v>28.43</v>
      </c>
      <c r="H8" s="40">
        <v>26.13</v>
      </c>
      <c r="I8" s="40">
        <v>22.37</v>
      </c>
      <c r="K8" s="8"/>
      <c r="L8" s="8"/>
      <c r="M8" s="8"/>
      <c r="N8" s="8"/>
      <c r="O8" s="8"/>
    </row>
    <row r="9" spans="1:9" ht="15.75">
      <c r="A9" s="16" t="s">
        <v>64</v>
      </c>
      <c r="B9" s="40">
        <v>23.01</v>
      </c>
      <c r="C9" s="40">
        <v>28.01</v>
      </c>
      <c r="D9" s="40">
        <v>43.71</v>
      </c>
      <c r="E9" s="40">
        <v>30.78</v>
      </c>
      <c r="F9" s="40">
        <v>53.63</v>
      </c>
      <c r="G9" s="40">
        <v>27.86</v>
      </c>
      <c r="H9" s="40">
        <v>21.8</v>
      </c>
      <c r="I9" s="40">
        <v>18.48</v>
      </c>
    </row>
    <row r="10" spans="1:9" ht="15.75">
      <c r="A10" s="16" t="s">
        <v>79</v>
      </c>
      <c r="B10" s="75">
        <v>23.41</v>
      </c>
      <c r="C10" s="75">
        <v>29.47</v>
      </c>
      <c r="D10" s="75">
        <v>40.64</v>
      </c>
      <c r="E10" s="75">
        <v>31</v>
      </c>
      <c r="F10" s="75">
        <v>44.48</v>
      </c>
      <c r="G10" s="75">
        <v>25.18</v>
      </c>
      <c r="H10" s="75">
        <v>21.74</v>
      </c>
      <c r="I10" s="75">
        <v>18.16</v>
      </c>
    </row>
    <row r="11" spans="1:9" ht="15.75">
      <c r="A11" s="16" t="s">
        <v>82</v>
      </c>
      <c r="B11" s="75">
        <v>31.02</v>
      </c>
      <c r="C11" s="75">
        <v>35.7</v>
      </c>
      <c r="D11" s="75">
        <v>58.03</v>
      </c>
      <c r="E11" s="75">
        <v>40.57</v>
      </c>
      <c r="F11" s="75">
        <v>52.99</v>
      </c>
      <c r="G11" s="75">
        <v>31.8</v>
      </c>
      <c r="H11" s="75">
        <v>28.43</v>
      </c>
      <c r="I11" s="76">
        <v>27.32</v>
      </c>
    </row>
    <row r="12" spans="1:9" ht="15.75">
      <c r="A12" s="16" t="s">
        <v>86</v>
      </c>
      <c r="B12" s="75">
        <v>52.03</v>
      </c>
      <c r="C12" s="75">
        <v>73.56</v>
      </c>
      <c r="D12" s="75">
        <v>91.15</v>
      </c>
      <c r="E12" s="75">
        <v>65.64</v>
      </c>
      <c r="F12" s="76">
        <v>94.53</v>
      </c>
      <c r="G12" s="75">
        <v>69.4</v>
      </c>
      <c r="H12" s="75">
        <v>40.85</v>
      </c>
      <c r="I12" s="75">
        <v>41.68</v>
      </c>
    </row>
    <row r="13" spans="1:9" ht="15.75">
      <c r="A13" s="16" t="s">
        <v>89</v>
      </c>
      <c r="B13" s="75">
        <v>32.16</v>
      </c>
      <c r="C13" s="75">
        <v>37.1</v>
      </c>
      <c r="D13" s="75">
        <v>50.24</v>
      </c>
      <c r="E13" s="75">
        <v>39.54</v>
      </c>
      <c r="F13" s="76">
        <v>78.49</v>
      </c>
      <c r="G13" s="75">
        <v>32.75</v>
      </c>
      <c r="H13" s="75">
        <v>26.72</v>
      </c>
      <c r="I13" s="75">
        <v>25.47</v>
      </c>
    </row>
    <row r="14" spans="1:9" ht="15.75">
      <c r="A14" s="16" t="s">
        <v>107</v>
      </c>
      <c r="B14" s="75">
        <v>35.95</v>
      </c>
      <c r="C14" s="75">
        <v>40.27</v>
      </c>
      <c r="D14" s="75">
        <v>52.8</v>
      </c>
      <c r="E14" s="75">
        <v>42.88</v>
      </c>
      <c r="F14" s="76">
        <v>59.62</v>
      </c>
      <c r="G14" s="75">
        <v>39.29</v>
      </c>
      <c r="H14" s="75">
        <v>31.99</v>
      </c>
      <c r="I14" s="75">
        <v>32.26</v>
      </c>
    </row>
    <row r="15" spans="1:9" ht="15.75">
      <c r="A15" s="16" t="s">
        <v>108</v>
      </c>
      <c r="B15" s="75">
        <v>53.2</v>
      </c>
      <c r="C15" s="75">
        <v>54.5</v>
      </c>
      <c r="D15" s="75">
        <v>86.12</v>
      </c>
      <c r="E15" s="75">
        <v>58.68</v>
      </c>
      <c r="F15" s="76">
        <v>77.24</v>
      </c>
      <c r="G15" s="75">
        <v>60.76</v>
      </c>
      <c r="H15" s="75">
        <v>51.52</v>
      </c>
      <c r="I15" s="75">
        <v>51.34</v>
      </c>
    </row>
    <row r="16" spans="1:9" ht="18.75">
      <c r="A16" s="16" t="s">
        <v>122</v>
      </c>
      <c r="B16" s="75">
        <v>51.5</v>
      </c>
      <c r="C16" s="75">
        <v>53</v>
      </c>
      <c r="D16" s="75">
        <v>84</v>
      </c>
      <c r="E16" s="75">
        <v>56.5</v>
      </c>
      <c r="F16" s="76">
        <v>99</v>
      </c>
      <c r="G16" s="75">
        <v>56.5</v>
      </c>
      <c r="H16" s="75">
        <v>53.75</v>
      </c>
      <c r="I16" s="75">
        <v>52</v>
      </c>
    </row>
    <row r="17" spans="1:9" ht="18.75">
      <c r="A17" s="16" t="s">
        <v>161</v>
      </c>
      <c r="B17" s="75" t="s">
        <v>168</v>
      </c>
      <c r="C17" s="75" t="s">
        <v>169</v>
      </c>
      <c r="D17" s="75" t="s">
        <v>170</v>
      </c>
      <c r="E17" s="75" t="s">
        <v>171</v>
      </c>
      <c r="F17" s="76" t="s">
        <v>172</v>
      </c>
      <c r="G17" s="75" t="s">
        <v>171</v>
      </c>
      <c r="H17" s="75" t="s">
        <v>173</v>
      </c>
      <c r="I17" s="75" t="s">
        <v>174</v>
      </c>
    </row>
    <row r="18" spans="1:9" ht="15.75">
      <c r="A18" s="16"/>
      <c r="B18" s="24"/>
      <c r="C18" s="40"/>
      <c r="D18" s="39"/>
      <c r="E18" s="39"/>
      <c r="F18" s="39"/>
      <c r="G18" s="39"/>
      <c r="H18" s="16"/>
      <c r="I18" s="16"/>
    </row>
    <row r="19" spans="1:15" ht="15.75">
      <c r="A19" s="16" t="s">
        <v>108</v>
      </c>
      <c r="B19" s="38"/>
      <c r="C19" s="38"/>
      <c r="D19" s="71"/>
      <c r="E19" s="71"/>
      <c r="F19" s="71"/>
      <c r="G19" s="38"/>
      <c r="H19" s="38"/>
      <c r="I19" s="38"/>
      <c r="J19" s="8"/>
      <c r="K19" s="8"/>
      <c r="L19" s="8"/>
      <c r="M19" s="8"/>
      <c r="N19" s="8"/>
      <c r="O19" s="8"/>
    </row>
    <row r="20" spans="1:15" ht="15.75">
      <c r="A20" s="16" t="s">
        <v>116</v>
      </c>
      <c r="B20" s="36">
        <v>44.02</v>
      </c>
      <c r="C20" s="36">
        <v>47.2</v>
      </c>
      <c r="D20" s="53">
        <v>56</v>
      </c>
      <c r="E20" s="53">
        <v>51.45</v>
      </c>
      <c r="F20" s="53">
        <v>71.4</v>
      </c>
      <c r="G20" s="36">
        <v>47.5</v>
      </c>
      <c r="H20" s="36">
        <v>46.64</v>
      </c>
      <c r="I20" s="36">
        <v>37</v>
      </c>
      <c r="J20" s="8"/>
      <c r="K20" s="8"/>
      <c r="L20" s="8"/>
      <c r="M20" s="8"/>
      <c r="N20" s="8"/>
      <c r="O20" s="8"/>
    </row>
    <row r="21" spans="1:15" ht="15.75">
      <c r="A21" s="16" t="s">
        <v>117</v>
      </c>
      <c r="B21" s="36">
        <v>47.62</v>
      </c>
      <c r="C21" s="36">
        <v>50.75</v>
      </c>
      <c r="D21" s="53">
        <v>63</v>
      </c>
      <c r="E21" s="53">
        <v>53.63</v>
      </c>
      <c r="F21" s="53">
        <v>75.13</v>
      </c>
      <c r="G21" s="36">
        <v>51.96</v>
      </c>
      <c r="H21" s="36">
        <v>37.32</v>
      </c>
      <c r="I21" s="36">
        <v>41.75</v>
      </c>
      <c r="J21" s="8"/>
      <c r="K21" s="8"/>
      <c r="L21" s="8"/>
      <c r="M21" s="8"/>
      <c r="N21" s="8"/>
      <c r="O21" s="8"/>
    </row>
    <row r="22" spans="1:15" ht="15.75">
      <c r="A22" s="16" t="s">
        <v>118</v>
      </c>
      <c r="B22" s="36">
        <v>51.51</v>
      </c>
      <c r="C22" s="36">
        <v>54</v>
      </c>
      <c r="D22" s="53">
        <v>62.9</v>
      </c>
      <c r="E22" s="53">
        <v>58.25</v>
      </c>
      <c r="F22" s="53">
        <v>77.9</v>
      </c>
      <c r="G22" s="36">
        <v>54.71</v>
      </c>
      <c r="H22" s="36">
        <v>38.3</v>
      </c>
      <c r="I22" s="36">
        <v>45</v>
      </c>
      <c r="J22" s="8"/>
      <c r="K22" s="8"/>
      <c r="L22" s="8"/>
      <c r="M22" s="8"/>
      <c r="N22" s="8"/>
      <c r="O22" s="8"/>
    </row>
    <row r="23" spans="1:15" ht="15.75">
      <c r="A23" s="16" t="s">
        <v>119</v>
      </c>
      <c r="B23" s="36">
        <v>53.84</v>
      </c>
      <c r="C23" s="36">
        <v>55.92</v>
      </c>
      <c r="D23" s="53">
        <v>74.125</v>
      </c>
      <c r="E23" s="53">
        <v>59.5</v>
      </c>
      <c r="F23" s="53">
        <v>80.06</v>
      </c>
      <c r="G23" s="36">
        <v>57.91</v>
      </c>
      <c r="H23" s="36">
        <v>48.5</v>
      </c>
      <c r="I23" s="36">
        <v>50.1</v>
      </c>
      <c r="J23" s="8"/>
      <c r="K23" s="8"/>
      <c r="L23" s="8"/>
      <c r="M23" s="8"/>
      <c r="N23" s="8"/>
      <c r="O23" s="8"/>
    </row>
    <row r="24" spans="1:15" ht="15.75">
      <c r="A24" s="16" t="s">
        <v>120</v>
      </c>
      <c r="B24" s="36">
        <v>54.21</v>
      </c>
      <c r="C24" s="36">
        <v>56.75</v>
      </c>
      <c r="D24" s="53">
        <v>85.625</v>
      </c>
      <c r="E24" s="53">
        <v>60.13</v>
      </c>
      <c r="F24" s="53">
        <v>79.63</v>
      </c>
      <c r="G24" s="36">
        <v>63.39</v>
      </c>
      <c r="H24" s="36">
        <v>49.6</v>
      </c>
      <c r="I24" s="36">
        <v>49.9</v>
      </c>
      <c r="J24" s="8"/>
      <c r="K24" s="8"/>
      <c r="L24" s="8"/>
      <c r="M24" s="8"/>
      <c r="N24" s="8"/>
      <c r="O24" s="8"/>
    </row>
    <row r="25" spans="1:15" ht="15.75">
      <c r="A25" s="16" t="s">
        <v>121</v>
      </c>
      <c r="B25" s="36">
        <v>54.07</v>
      </c>
      <c r="C25" s="36">
        <v>55.5</v>
      </c>
      <c r="D25" s="53">
        <v>96.75</v>
      </c>
      <c r="E25" s="53">
        <v>60.25</v>
      </c>
      <c r="F25" s="53">
        <v>77.5</v>
      </c>
      <c r="G25" s="36">
        <v>67.72</v>
      </c>
      <c r="H25" s="36">
        <v>52</v>
      </c>
      <c r="I25" s="36">
        <v>51.75</v>
      </c>
      <c r="J25" s="8"/>
      <c r="K25" s="8"/>
      <c r="L25" s="8"/>
      <c r="M25" s="8"/>
      <c r="N25" s="8"/>
      <c r="O25" s="8"/>
    </row>
    <row r="26" spans="1:15" ht="15.75">
      <c r="A26" s="16" t="s">
        <v>123</v>
      </c>
      <c r="B26" s="36">
        <v>56.65</v>
      </c>
      <c r="C26" s="36">
        <v>57.7</v>
      </c>
      <c r="D26" s="53">
        <v>101.2</v>
      </c>
      <c r="E26" s="53">
        <v>62.05</v>
      </c>
      <c r="F26" s="53">
        <v>78.7</v>
      </c>
      <c r="G26" s="36">
        <v>68.89</v>
      </c>
      <c r="H26" s="36">
        <v>51.5</v>
      </c>
      <c r="I26" s="36">
        <v>52.83</v>
      </c>
      <c r="J26" s="8"/>
      <c r="K26" s="8"/>
      <c r="L26" s="8"/>
      <c r="M26" s="8"/>
      <c r="N26" s="8"/>
      <c r="O26" s="8"/>
    </row>
    <row r="27" spans="1:15" ht="15.75">
      <c r="A27" s="16" t="s">
        <v>124</v>
      </c>
      <c r="B27" s="36">
        <v>56.09</v>
      </c>
      <c r="C27" s="36">
        <v>56.06</v>
      </c>
      <c r="D27" s="53">
        <v>103.75</v>
      </c>
      <c r="E27" s="53">
        <v>60.19</v>
      </c>
      <c r="F27" s="53">
        <v>82.81</v>
      </c>
      <c r="G27" s="36">
        <v>68.33</v>
      </c>
      <c r="H27" s="36">
        <v>54.31</v>
      </c>
      <c r="I27" s="36">
        <v>53.87</v>
      </c>
      <c r="J27" s="8"/>
      <c r="K27" s="8"/>
      <c r="L27" s="8"/>
      <c r="M27" s="8"/>
      <c r="N27" s="8"/>
      <c r="O27" s="8"/>
    </row>
    <row r="28" spans="1:15" ht="15.75">
      <c r="A28" s="16" t="s">
        <v>125</v>
      </c>
      <c r="B28" s="36">
        <v>55.68</v>
      </c>
      <c r="C28" s="36">
        <v>55.25</v>
      </c>
      <c r="D28" s="53">
        <v>103.25</v>
      </c>
      <c r="E28" s="53">
        <v>59.56</v>
      </c>
      <c r="F28" s="53">
        <v>78.5</v>
      </c>
      <c r="G28" s="36">
        <v>66.7</v>
      </c>
      <c r="H28" s="36">
        <v>56.75</v>
      </c>
      <c r="I28" s="36">
        <v>57.41</v>
      </c>
      <c r="J28" s="8"/>
      <c r="K28" s="8"/>
      <c r="L28" s="8"/>
      <c r="M28" s="8"/>
      <c r="N28" s="8"/>
      <c r="O28" s="8"/>
    </row>
    <row r="29" spans="1:15" ht="15.75">
      <c r="A29" s="16" t="s">
        <v>127</v>
      </c>
      <c r="B29" s="36">
        <v>55.16</v>
      </c>
      <c r="C29" s="36">
        <v>54.75</v>
      </c>
      <c r="D29" s="53">
        <v>97</v>
      </c>
      <c r="E29" s="53">
        <v>60.7</v>
      </c>
      <c r="F29" s="53">
        <v>88.05</v>
      </c>
      <c r="G29" s="36">
        <v>62</v>
      </c>
      <c r="H29" s="36">
        <v>63</v>
      </c>
      <c r="I29" s="36">
        <v>60.89</v>
      </c>
      <c r="J29" s="8"/>
      <c r="K29" s="8"/>
      <c r="L29" s="8"/>
      <c r="M29" s="8"/>
      <c r="N29" s="8"/>
      <c r="O29" s="8"/>
    </row>
    <row r="30" spans="1:15" ht="15.75">
      <c r="A30" s="16" t="s">
        <v>128</v>
      </c>
      <c r="B30" s="36">
        <v>54.39</v>
      </c>
      <c r="C30" s="36">
        <v>54.75</v>
      </c>
      <c r="D30" s="53">
        <v>95</v>
      </c>
      <c r="E30" s="53">
        <v>60</v>
      </c>
      <c r="F30" s="53">
        <v>95.56</v>
      </c>
      <c r="G30" s="36">
        <v>62</v>
      </c>
      <c r="H30" s="36">
        <v>58.96</v>
      </c>
      <c r="I30" s="36">
        <v>56.35</v>
      </c>
      <c r="J30" s="8"/>
      <c r="K30" s="8"/>
      <c r="L30" s="8"/>
      <c r="M30" s="8"/>
      <c r="N30" s="8"/>
      <c r="O30" s="8"/>
    </row>
    <row r="31" spans="1:15" ht="15.75">
      <c r="A31" s="16" t="s">
        <v>132</v>
      </c>
      <c r="B31" s="36">
        <v>55.13</v>
      </c>
      <c r="C31" s="36">
        <v>55.35</v>
      </c>
      <c r="D31" s="53">
        <v>94.8</v>
      </c>
      <c r="E31" s="53">
        <v>58.45</v>
      </c>
      <c r="F31" s="53">
        <v>97.5</v>
      </c>
      <c r="G31" s="36">
        <v>57.95</v>
      </c>
      <c r="H31" s="36">
        <v>61.33</v>
      </c>
      <c r="I31" s="36">
        <v>59.28</v>
      </c>
      <c r="J31" s="8"/>
      <c r="K31" s="8"/>
      <c r="L31" s="8"/>
      <c r="M31" s="8"/>
      <c r="N31" s="8"/>
      <c r="O31" s="8"/>
    </row>
    <row r="32" spans="1:15" ht="15.75">
      <c r="A32" s="67"/>
      <c r="B32" s="38"/>
      <c r="C32" s="38"/>
      <c r="D32" s="71"/>
      <c r="E32" s="71"/>
      <c r="F32" s="71"/>
      <c r="G32" s="38"/>
      <c r="H32" s="38"/>
      <c r="I32" s="38"/>
      <c r="J32" s="8"/>
      <c r="K32" s="8"/>
      <c r="L32" s="8"/>
      <c r="M32" s="8"/>
      <c r="N32" s="8"/>
      <c r="O32" s="8"/>
    </row>
    <row r="33" spans="1:15" ht="15.75">
      <c r="A33" s="16" t="s">
        <v>126</v>
      </c>
      <c r="B33" s="38"/>
      <c r="C33" s="38"/>
      <c r="D33" s="71"/>
      <c r="E33" s="71"/>
      <c r="F33" s="71"/>
      <c r="G33" s="38"/>
      <c r="H33" s="38"/>
      <c r="I33" s="38"/>
      <c r="J33" s="8"/>
      <c r="K33" s="8"/>
      <c r="L33" s="8"/>
      <c r="M33" s="8"/>
      <c r="N33" s="8"/>
      <c r="O33" s="8"/>
    </row>
    <row r="34" spans="1:15" ht="15.75">
      <c r="A34" s="16" t="s">
        <v>116</v>
      </c>
      <c r="B34" s="36">
        <v>51.73</v>
      </c>
      <c r="C34" s="36">
        <v>51.56</v>
      </c>
      <c r="D34" s="53">
        <v>92.5</v>
      </c>
      <c r="E34" s="53">
        <v>56.81</v>
      </c>
      <c r="F34" s="53">
        <v>97</v>
      </c>
      <c r="G34" s="36">
        <v>54.24</v>
      </c>
      <c r="H34" s="36">
        <v>61.1</v>
      </c>
      <c r="I34" s="36">
        <v>52.09</v>
      </c>
      <c r="J34" s="8"/>
      <c r="K34" s="8"/>
      <c r="L34" s="8"/>
      <c r="M34" s="8"/>
      <c r="N34" s="8"/>
      <c r="O34" s="8"/>
    </row>
    <row r="35" spans="1:15" ht="15.75">
      <c r="A35" s="16" t="s">
        <v>117</v>
      </c>
      <c r="B35" s="36">
        <v>51.44</v>
      </c>
      <c r="C35" s="36">
        <v>50.5</v>
      </c>
      <c r="D35" s="53">
        <v>91</v>
      </c>
      <c r="E35" s="53">
        <v>56.13</v>
      </c>
      <c r="F35" s="53">
        <v>98.75</v>
      </c>
      <c r="G35" s="36">
        <v>53.98</v>
      </c>
      <c r="H35" s="36">
        <v>48.86</v>
      </c>
      <c r="I35" s="36">
        <v>45.51</v>
      </c>
      <c r="J35" s="8"/>
      <c r="K35" s="8"/>
      <c r="L35" s="8"/>
      <c r="M35" s="8"/>
      <c r="N35" s="8"/>
      <c r="O35" s="8"/>
    </row>
    <row r="36" spans="1:15" ht="15.75">
      <c r="A36" s="16" t="s">
        <v>118</v>
      </c>
      <c r="B36" s="36">
        <v>50.17</v>
      </c>
      <c r="C36" s="36">
        <v>51.1</v>
      </c>
      <c r="D36" s="53">
        <v>91</v>
      </c>
      <c r="E36" s="53">
        <v>55.4</v>
      </c>
      <c r="F36" s="53">
        <v>96.1</v>
      </c>
      <c r="G36" s="36">
        <v>53.36</v>
      </c>
      <c r="H36" s="36">
        <v>48.71</v>
      </c>
      <c r="I36" s="36">
        <v>50.78</v>
      </c>
      <c r="J36" s="8"/>
      <c r="K36" s="8"/>
      <c r="L36" s="8"/>
      <c r="M36" s="8"/>
      <c r="N36" s="8"/>
      <c r="O36" s="8"/>
    </row>
    <row r="37" spans="1:15" ht="15.75">
      <c r="A37" s="16" t="s">
        <v>119</v>
      </c>
      <c r="B37" s="36">
        <v>50.99</v>
      </c>
      <c r="C37" s="36">
        <v>52.19</v>
      </c>
      <c r="D37" s="53">
        <v>88.75</v>
      </c>
      <c r="E37" s="53">
        <v>55.06</v>
      </c>
      <c r="F37" s="53">
        <v>95.81</v>
      </c>
      <c r="G37" s="36">
        <v>54</v>
      </c>
      <c r="H37" s="116" t="s">
        <v>12</v>
      </c>
      <c r="I37" s="36">
        <v>51.1</v>
      </c>
      <c r="J37" s="8"/>
      <c r="K37" s="8"/>
      <c r="L37" s="8"/>
      <c r="M37" s="8"/>
      <c r="N37" s="8"/>
      <c r="O37" s="8"/>
    </row>
    <row r="38" spans="1:15" ht="15.75">
      <c r="A38" s="16" t="s">
        <v>120</v>
      </c>
      <c r="B38" s="36">
        <v>52.36</v>
      </c>
      <c r="C38" s="36">
        <v>54.56</v>
      </c>
      <c r="D38" s="53">
        <v>86</v>
      </c>
      <c r="E38" s="53">
        <v>56.94</v>
      </c>
      <c r="F38" s="53">
        <v>95</v>
      </c>
      <c r="G38" s="36">
        <v>56.3</v>
      </c>
      <c r="H38" s="116">
        <v>52.55</v>
      </c>
      <c r="I38" s="36">
        <v>53.17</v>
      </c>
      <c r="J38" s="8"/>
      <c r="K38" s="8"/>
      <c r="L38" s="8"/>
      <c r="M38" s="8"/>
      <c r="N38" s="8"/>
      <c r="O38" s="8"/>
    </row>
    <row r="39" spans="1:15" ht="15.75">
      <c r="A39" s="16" t="s">
        <v>121</v>
      </c>
      <c r="B39" s="36">
        <v>53.43</v>
      </c>
      <c r="C39" s="36">
        <v>55.95</v>
      </c>
      <c r="D39" s="53">
        <v>82</v>
      </c>
      <c r="E39" s="53">
        <v>59.1</v>
      </c>
      <c r="F39" s="53">
        <v>96.6</v>
      </c>
      <c r="G39" s="36">
        <v>59.31</v>
      </c>
      <c r="H39" s="116">
        <v>54.6</v>
      </c>
      <c r="I39" s="36">
        <v>52.24</v>
      </c>
      <c r="J39" s="8"/>
      <c r="K39" s="8"/>
      <c r="L39" s="8"/>
      <c r="M39" s="8"/>
      <c r="N39" s="8"/>
      <c r="O39" s="8"/>
    </row>
    <row r="40" spans="1:15" ht="15.75">
      <c r="A40" s="16" t="s">
        <v>123</v>
      </c>
      <c r="B40" s="36">
        <v>54.96</v>
      </c>
      <c r="C40" s="36">
        <v>56.88</v>
      </c>
      <c r="D40" s="53">
        <v>79</v>
      </c>
      <c r="E40" s="53">
        <v>60.94</v>
      </c>
      <c r="F40" s="53">
        <v>102.38</v>
      </c>
      <c r="G40" s="36">
        <v>60.75</v>
      </c>
      <c r="H40" s="116">
        <v>52.59</v>
      </c>
      <c r="I40" s="36">
        <v>49</v>
      </c>
      <c r="J40" s="8"/>
      <c r="K40" s="8"/>
      <c r="L40" s="8"/>
      <c r="M40" s="8"/>
      <c r="N40" s="8"/>
      <c r="O40" s="8"/>
    </row>
    <row r="41" spans="1:15" ht="18.75">
      <c r="A41" s="56" t="s">
        <v>178</v>
      </c>
      <c r="B41" s="44">
        <v>50.69</v>
      </c>
      <c r="C41" s="100">
        <v>52</v>
      </c>
      <c r="D41" s="100">
        <v>80</v>
      </c>
      <c r="E41" s="100">
        <v>55.88</v>
      </c>
      <c r="F41" s="100">
        <v>106.13</v>
      </c>
      <c r="G41" s="44">
        <v>58.05</v>
      </c>
      <c r="H41" s="100">
        <v>54.82</v>
      </c>
      <c r="I41" s="44">
        <v>55.48</v>
      </c>
      <c r="J41" s="8"/>
      <c r="K41" s="8"/>
      <c r="L41" s="8"/>
      <c r="M41" s="8"/>
      <c r="N41" s="8"/>
      <c r="O41" s="8"/>
    </row>
    <row r="42" spans="1:15" ht="18.75">
      <c r="A42" s="55" t="s">
        <v>84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9" ht="15.75">
      <c r="A43" s="16" t="s">
        <v>142</v>
      </c>
      <c r="B43" s="16"/>
      <c r="C43" s="16"/>
      <c r="D43" s="16"/>
      <c r="E43" s="16"/>
      <c r="F43" s="45"/>
      <c r="G43" s="16"/>
      <c r="H43" s="16"/>
      <c r="I43" s="16"/>
    </row>
    <row r="44" spans="1:9" ht="15.75">
      <c r="A44" s="16" t="s">
        <v>34</v>
      </c>
      <c r="B44" s="28">
        <f ca="1">NOW()</f>
        <v>41073.65090381944</v>
      </c>
      <c r="D44" s="16"/>
      <c r="E44" s="16"/>
      <c r="F44" s="16"/>
      <c r="G44" s="16"/>
      <c r="H44" s="16"/>
      <c r="I44" s="16"/>
    </row>
    <row r="45" spans="3:9" ht="15.75">
      <c r="C45" s="16"/>
      <c r="G45" s="16"/>
      <c r="H45" s="16"/>
      <c r="I45" s="16"/>
    </row>
    <row r="46" spans="3:9" ht="15.75">
      <c r="C46" s="16"/>
      <c r="G46" s="16"/>
      <c r="H46" s="16"/>
      <c r="I46" s="16"/>
    </row>
    <row r="47" spans="3:9" ht="15.75">
      <c r="C47" s="16"/>
      <c r="G47" s="16"/>
      <c r="H47" s="16"/>
      <c r="I47" s="16"/>
    </row>
    <row r="48" spans="3:9" ht="15.75">
      <c r="C48" s="16"/>
      <c r="G48" s="16"/>
      <c r="H48" s="16"/>
      <c r="I48" s="16"/>
    </row>
    <row r="49" spans="3:9" ht="15.75">
      <c r="C49" s="16"/>
      <c r="G49" s="16"/>
      <c r="H49" s="16"/>
      <c r="I49" s="16"/>
    </row>
    <row r="50" spans="3:9" ht="15.75">
      <c r="C50" s="16"/>
      <c r="G50" s="16"/>
      <c r="H50" s="16"/>
      <c r="I50" s="16"/>
    </row>
    <row r="51" spans="3:9" ht="15.75">
      <c r="C51" s="16"/>
      <c r="G51" s="16"/>
      <c r="H51" s="16"/>
      <c r="I51" s="16"/>
    </row>
    <row r="52" spans="3:9" ht="15.75">
      <c r="C52" s="16"/>
      <c r="G52" s="16"/>
      <c r="H52" s="16"/>
      <c r="I52" s="16"/>
    </row>
    <row r="53" spans="3:9" ht="15.75">
      <c r="C53" s="16"/>
      <c r="G53" s="16"/>
      <c r="H53" s="16"/>
      <c r="I53" s="16"/>
    </row>
    <row r="54" spans="3:9" ht="15.75">
      <c r="C54" s="16"/>
      <c r="G54" s="16"/>
      <c r="H54" s="16"/>
      <c r="I54" s="16"/>
    </row>
    <row r="55" spans="3:9" ht="15.75">
      <c r="C55" s="16"/>
      <c r="G55" s="16"/>
      <c r="H55" s="16"/>
      <c r="I55" s="16"/>
    </row>
    <row r="56" spans="3:9" ht="15.75">
      <c r="C56" s="16"/>
      <c r="G56" s="16"/>
      <c r="H56" s="16"/>
      <c r="I56" s="16"/>
    </row>
    <row r="57" spans="3:9" ht="15.75">
      <c r="C57" s="16"/>
      <c r="G57" s="16"/>
      <c r="H57" s="16"/>
      <c r="I57" s="16"/>
    </row>
    <row r="58" spans="3:9" ht="15.75">
      <c r="C58" s="16"/>
      <c r="G58" s="16"/>
      <c r="H58" s="16"/>
      <c r="I58" s="16"/>
    </row>
    <row r="59" spans="3:9" ht="15.75">
      <c r="C59" s="16"/>
      <c r="G59" s="16"/>
      <c r="H59" s="16"/>
      <c r="I59" s="16"/>
    </row>
    <row r="60" spans="3:9" ht="15.75">
      <c r="C60" s="16"/>
      <c r="G60" s="16"/>
      <c r="H60" s="16"/>
      <c r="I60" s="16"/>
    </row>
    <row r="61" spans="3:9" ht="15.75">
      <c r="C61" s="16"/>
      <c r="G61" s="16"/>
      <c r="H61" s="16"/>
      <c r="I61" s="16"/>
    </row>
    <row r="62" spans="3:9" ht="15.75">
      <c r="C62" s="16"/>
      <c r="H62" s="16"/>
      <c r="I62" s="16"/>
    </row>
    <row r="63" spans="3:9" ht="15.75">
      <c r="C63" s="16"/>
      <c r="H63" s="16"/>
      <c r="I63" s="16"/>
    </row>
    <row r="64" spans="3:9" ht="15.75">
      <c r="C64" s="16"/>
      <c r="F64" s="74"/>
      <c r="H64" s="16"/>
      <c r="I64" s="16"/>
    </row>
    <row r="65" spans="6:9" ht="15.75">
      <c r="F65" s="74"/>
      <c r="H65" s="16"/>
      <c r="I65" s="16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7" width="10.7109375" style="0" customWidth="1"/>
  </cols>
  <sheetData>
    <row r="1" spans="1:7" ht="15.75">
      <c r="A1" s="15" t="s">
        <v>57</v>
      </c>
      <c r="B1" s="15"/>
      <c r="C1" s="15"/>
      <c r="D1" s="15"/>
      <c r="E1" s="15"/>
      <c r="F1" s="15"/>
      <c r="G1" s="15"/>
    </row>
    <row r="2" spans="1:7" ht="15" customHeight="1">
      <c r="A2" s="19" t="s">
        <v>18</v>
      </c>
      <c r="B2" s="62" t="s">
        <v>58</v>
      </c>
      <c r="C2" s="87" t="s">
        <v>20</v>
      </c>
      <c r="D2" s="65" t="s">
        <v>21</v>
      </c>
      <c r="E2" s="65" t="s">
        <v>59</v>
      </c>
      <c r="F2" s="62" t="s">
        <v>60</v>
      </c>
      <c r="G2" s="59" t="s">
        <v>61</v>
      </c>
    </row>
    <row r="3" spans="1:7" ht="15" customHeight="1">
      <c r="A3" s="15" t="s">
        <v>19</v>
      </c>
      <c r="B3" s="61" t="s">
        <v>72</v>
      </c>
      <c r="C3" s="61" t="s">
        <v>73</v>
      </c>
      <c r="D3" s="61" t="s">
        <v>74</v>
      </c>
      <c r="E3" s="61" t="s">
        <v>75</v>
      </c>
      <c r="F3" s="61" t="s">
        <v>76</v>
      </c>
      <c r="G3" s="61" t="s">
        <v>88</v>
      </c>
    </row>
    <row r="4" spans="1:7" ht="15.75">
      <c r="A4" s="34"/>
      <c r="B4" s="35"/>
      <c r="C4" s="35"/>
      <c r="D4" s="64" t="s">
        <v>30</v>
      </c>
      <c r="E4" s="35"/>
      <c r="F4" s="35"/>
      <c r="G4" s="16"/>
    </row>
    <row r="5" spans="1:7" ht="15.75">
      <c r="A5" s="16"/>
      <c r="B5" s="16"/>
      <c r="C5" s="16"/>
      <c r="D5" s="16"/>
      <c r="E5" s="16"/>
      <c r="F5" s="16"/>
      <c r="G5" s="16"/>
    </row>
    <row r="6" spans="1:10" ht="15.75">
      <c r="A6" s="16" t="s">
        <v>28</v>
      </c>
      <c r="B6" s="38">
        <v>167.72</v>
      </c>
      <c r="C6" s="39">
        <v>136.16</v>
      </c>
      <c r="D6" s="39">
        <v>87.27</v>
      </c>
      <c r="E6" s="39">
        <v>112.32</v>
      </c>
      <c r="F6" s="39">
        <v>143.33</v>
      </c>
      <c r="G6" s="36">
        <v>121.29</v>
      </c>
      <c r="H6" s="10"/>
      <c r="I6" s="10"/>
      <c r="J6" s="10"/>
    </row>
    <row r="7" spans="1:10" ht="15.75">
      <c r="A7" s="16" t="s">
        <v>36</v>
      </c>
      <c r="B7" s="38">
        <v>181.58</v>
      </c>
      <c r="C7" s="38">
        <v>146.12</v>
      </c>
      <c r="D7" s="39">
        <v>105</v>
      </c>
      <c r="E7" s="39">
        <v>128.35</v>
      </c>
      <c r="F7" s="38">
        <v>144.06</v>
      </c>
      <c r="G7" s="36">
        <v>122.91</v>
      </c>
      <c r="H7" s="10"/>
      <c r="I7" s="10"/>
      <c r="J7" s="10"/>
    </row>
    <row r="8" spans="1:10" ht="15.75">
      <c r="A8" s="16" t="s">
        <v>42</v>
      </c>
      <c r="B8" s="38">
        <v>256.05</v>
      </c>
      <c r="C8" s="38">
        <v>183.47</v>
      </c>
      <c r="D8" s="38">
        <v>111.14</v>
      </c>
      <c r="E8" s="38">
        <v>177.56</v>
      </c>
      <c r="F8" s="38">
        <v>188.45</v>
      </c>
      <c r="G8" s="38">
        <v>159.25</v>
      </c>
      <c r="H8" s="10"/>
      <c r="I8" s="10"/>
      <c r="J8" s="10"/>
    </row>
    <row r="9" spans="1:8" ht="15.75">
      <c r="A9" s="16" t="s">
        <v>64</v>
      </c>
      <c r="B9" s="38">
        <v>182.9</v>
      </c>
      <c r="C9" s="38">
        <v>124.04</v>
      </c>
      <c r="D9" s="38">
        <v>85.5</v>
      </c>
      <c r="E9" s="38">
        <v>118.34</v>
      </c>
      <c r="F9" s="38">
        <v>139.75</v>
      </c>
      <c r="G9" s="38">
        <v>115.55</v>
      </c>
      <c r="H9" s="10"/>
    </row>
    <row r="10" spans="1:8" ht="15.75">
      <c r="A10" s="16" t="s">
        <v>79</v>
      </c>
      <c r="B10" s="75">
        <v>174.16583333333332</v>
      </c>
      <c r="C10" s="75">
        <v>144.27166666666668</v>
      </c>
      <c r="D10" s="75">
        <v>77.46400000000001</v>
      </c>
      <c r="E10" s="75">
        <v>106.97818181818182</v>
      </c>
      <c r="F10" s="75">
        <v>140.51833333333332</v>
      </c>
      <c r="G10" s="75">
        <v>115.53</v>
      </c>
      <c r="H10" s="10"/>
    </row>
    <row r="11" spans="1:8" ht="15.75">
      <c r="A11" s="16" t="s">
        <v>82</v>
      </c>
      <c r="B11" s="75">
        <v>205.44</v>
      </c>
      <c r="C11" s="75">
        <v>150.36</v>
      </c>
      <c r="D11" s="75">
        <v>104.88</v>
      </c>
      <c r="E11" s="75">
        <v>100</v>
      </c>
      <c r="F11" s="75">
        <v>173.5</v>
      </c>
      <c r="G11" s="75">
        <v>133.01</v>
      </c>
      <c r="H11" s="10"/>
    </row>
    <row r="12" spans="1:8" ht="15.75">
      <c r="A12" s="16" t="s">
        <v>86</v>
      </c>
      <c r="B12" s="75">
        <v>335.94</v>
      </c>
      <c r="C12" s="75">
        <v>253.81</v>
      </c>
      <c r="D12" s="75">
        <v>172.81</v>
      </c>
      <c r="E12" s="101" t="s">
        <v>12</v>
      </c>
      <c r="F12" s="75">
        <v>251.32</v>
      </c>
      <c r="G12" s="75">
        <v>228.81</v>
      </c>
      <c r="H12" s="10"/>
    </row>
    <row r="13" spans="1:8" ht="15.75">
      <c r="A13" s="16" t="s">
        <v>89</v>
      </c>
      <c r="B13" s="75">
        <v>331.17</v>
      </c>
      <c r="C13" s="75">
        <v>255.23</v>
      </c>
      <c r="D13" s="75">
        <v>152.46</v>
      </c>
      <c r="E13" s="101" t="s">
        <v>12</v>
      </c>
      <c r="F13" s="75">
        <v>248.82</v>
      </c>
      <c r="G13" s="75">
        <v>220.89</v>
      </c>
      <c r="H13" s="10"/>
    </row>
    <row r="14" spans="1:8" ht="15.75">
      <c r="A14" s="16" t="s">
        <v>107</v>
      </c>
      <c r="B14" s="75">
        <v>311.27</v>
      </c>
      <c r="C14" s="75">
        <v>220.9</v>
      </c>
      <c r="D14" s="75">
        <v>151.04</v>
      </c>
      <c r="E14" s="101" t="s">
        <v>12</v>
      </c>
      <c r="F14" s="75">
        <v>224.92</v>
      </c>
      <c r="G14" s="75">
        <v>209.23</v>
      </c>
      <c r="H14" s="10"/>
    </row>
    <row r="15" spans="1:8" ht="15.75">
      <c r="A15" s="16" t="s">
        <v>108</v>
      </c>
      <c r="B15" s="75">
        <v>345.52</v>
      </c>
      <c r="C15" s="75">
        <v>273.84</v>
      </c>
      <c r="D15" s="75">
        <v>219.72</v>
      </c>
      <c r="E15" s="101" t="s">
        <v>12</v>
      </c>
      <c r="F15" s="75">
        <v>263.63</v>
      </c>
      <c r="G15" s="75">
        <v>240.65</v>
      </c>
      <c r="H15" s="10"/>
    </row>
    <row r="16" spans="1:7" ht="18.75">
      <c r="A16" s="16" t="s">
        <v>122</v>
      </c>
      <c r="B16" s="75">
        <v>360</v>
      </c>
      <c r="C16" s="75">
        <v>240</v>
      </c>
      <c r="D16" s="75">
        <v>220</v>
      </c>
      <c r="E16" s="101" t="s">
        <v>12</v>
      </c>
      <c r="F16" s="75">
        <v>290</v>
      </c>
      <c r="G16" s="75">
        <v>240</v>
      </c>
    </row>
    <row r="17" spans="1:7" ht="18.75">
      <c r="A17" s="16" t="s">
        <v>161</v>
      </c>
      <c r="B17" s="75" t="s">
        <v>163</v>
      </c>
      <c r="C17" s="75" t="s">
        <v>162</v>
      </c>
      <c r="D17" s="75" t="s">
        <v>179</v>
      </c>
      <c r="E17" s="101" t="s">
        <v>12</v>
      </c>
      <c r="F17" s="75" t="s">
        <v>162</v>
      </c>
      <c r="G17" s="75" t="s">
        <v>175</v>
      </c>
    </row>
    <row r="18" spans="1:7" ht="15.75">
      <c r="A18" s="16"/>
      <c r="B18" s="24"/>
      <c r="C18" s="24"/>
      <c r="D18" s="24"/>
      <c r="E18" s="24"/>
      <c r="F18" s="24"/>
      <c r="G18" s="24"/>
    </row>
    <row r="19" spans="1:13" ht="15.75">
      <c r="A19" s="16" t="s">
        <v>108</v>
      </c>
      <c r="B19" s="38"/>
      <c r="C19" s="38"/>
      <c r="D19" s="71"/>
      <c r="E19" s="101"/>
      <c r="F19" s="101"/>
      <c r="G19" s="38"/>
      <c r="H19" s="8"/>
      <c r="I19" s="8"/>
      <c r="J19" s="8"/>
      <c r="K19" s="8"/>
      <c r="L19" s="8"/>
      <c r="M19" s="8"/>
    </row>
    <row r="20" spans="1:13" ht="15.75">
      <c r="A20" s="16" t="s">
        <v>95</v>
      </c>
      <c r="B20" s="36">
        <v>321.92</v>
      </c>
      <c r="C20" s="36">
        <v>225.31</v>
      </c>
      <c r="D20" s="36">
        <v>190.63</v>
      </c>
      <c r="E20" s="41" t="s">
        <v>12</v>
      </c>
      <c r="F20" s="41">
        <v>251.03</v>
      </c>
      <c r="G20" s="36">
        <v>208.75</v>
      </c>
      <c r="H20" s="8"/>
      <c r="I20" s="8"/>
      <c r="J20" s="8"/>
      <c r="K20" s="8"/>
      <c r="L20" s="8"/>
      <c r="M20" s="8"/>
    </row>
    <row r="21" spans="1:13" ht="15.75">
      <c r="A21" s="16" t="s">
        <v>96</v>
      </c>
      <c r="B21" s="36">
        <v>341.78</v>
      </c>
      <c r="C21" s="36">
        <v>235</v>
      </c>
      <c r="D21" s="36">
        <v>211.5</v>
      </c>
      <c r="E21" s="41" t="s">
        <v>12</v>
      </c>
      <c r="F21" s="41">
        <v>257.73</v>
      </c>
      <c r="G21" s="36">
        <v>237.5</v>
      </c>
      <c r="H21" s="8"/>
      <c r="I21" s="8"/>
      <c r="J21" s="8"/>
      <c r="K21" s="8"/>
      <c r="L21" s="8"/>
      <c r="M21" s="8"/>
    </row>
    <row r="22" spans="1:13" ht="15.75">
      <c r="A22" s="16" t="s">
        <v>97</v>
      </c>
      <c r="B22" s="36">
        <v>351.93</v>
      </c>
      <c r="C22" s="36">
        <v>240.63</v>
      </c>
      <c r="D22" s="36">
        <v>217.5</v>
      </c>
      <c r="E22" s="41" t="s">
        <v>12</v>
      </c>
      <c r="F22" s="41">
        <v>265.54</v>
      </c>
      <c r="G22" s="36">
        <v>234.38</v>
      </c>
      <c r="H22" s="8"/>
      <c r="I22" s="8"/>
      <c r="J22" s="8"/>
      <c r="K22" s="8"/>
      <c r="L22" s="8"/>
      <c r="M22" s="8"/>
    </row>
    <row r="23" spans="1:13" ht="15.75">
      <c r="A23" s="16" t="s">
        <v>98</v>
      </c>
      <c r="B23" s="36">
        <v>368.54</v>
      </c>
      <c r="C23" s="36">
        <v>245.63</v>
      </c>
      <c r="D23" s="36">
        <v>205.63</v>
      </c>
      <c r="E23" s="41" t="s">
        <v>12</v>
      </c>
      <c r="F23" s="41">
        <v>275.8</v>
      </c>
      <c r="G23" s="36">
        <v>255</v>
      </c>
      <c r="H23" s="8"/>
      <c r="I23" s="8"/>
      <c r="J23" s="8"/>
      <c r="K23" s="8"/>
      <c r="L23" s="8"/>
      <c r="M23" s="8"/>
    </row>
    <row r="24" spans="1:13" ht="15.75">
      <c r="A24" s="16" t="s">
        <v>99</v>
      </c>
      <c r="B24" s="36">
        <v>358.59</v>
      </c>
      <c r="C24" s="36">
        <v>258.75</v>
      </c>
      <c r="D24" s="36">
        <v>209.38</v>
      </c>
      <c r="E24" s="41" t="s">
        <v>12</v>
      </c>
      <c r="F24" s="41">
        <v>261.2</v>
      </c>
      <c r="G24" s="36">
        <v>256.25</v>
      </c>
      <c r="H24" s="8"/>
      <c r="I24" s="8"/>
      <c r="J24" s="8"/>
      <c r="K24" s="8"/>
      <c r="L24" s="8"/>
      <c r="M24" s="8"/>
    </row>
    <row r="25" spans="1:13" ht="15.75">
      <c r="A25" s="16" t="s">
        <v>100</v>
      </c>
      <c r="B25" s="36">
        <v>345.43</v>
      </c>
      <c r="C25" s="36">
        <v>256.5</v>
      </c>
      <c r="D25" s="36">
        <v>210</v>
      </c>
      <c r="E25" s="41" t="s">
        <v>12</v>
      </c>
      <c r="F25" s="41">
        <v>260.32</v>
      </c>
      <c r="G25" s="36">
        <v>236.5</v>
      </c>
      <c r="H25" s="8"/>
      <c r="I25" s="8"/>
      <c r="J25" s="8"/>
      <c r="K25" s="8"/>
      <c r="L25" s="8"/>
      <c r="M25" s="8"/>
    </row>
    <row r="26" spans="1:13" ht="15.75">
      <c r="A26" s="16" t="s">
        <v>101</v>
      </c>
      <c r="B26" s="36">
        <v>335.87</v>
      </c>
      <c r="C26" s="36">
        <v>240</v>
      </c>
      <c r="D26" s="36">
        <v>196.25</v>
      </c>
      <c r="E26" s="41" t="s">
        <v>12</v>
      </c>
      <c r="F26" s="41">
        <v>254.68</v>
      </c>
      <c r="G26" s="36">
        <v>225.63</v>
      </c>
      <c r="H26" s="8"/>
      <c r="I26" s="8"/>
      <c r="J26" s="8"/>
      <c r="K26" s="8"/>
      <c r="L26" s="8"/>
      <c r="M26" s="8"/>
    </row>
    <row r="27" spans="1:13" ht="15.75">
      <c r="A27" s="16" t="s">
        <v>102</v>
      </c>
      <c r="B27" s="36">
        <v>342.3</v>
      </c>
      <c r="C27" s="36">
        <v>275.5</v>
      </c>
      <c r="D27" s="36">
        <v>203.13</v>
      </c>
      <c r="E27" s="41" t="s">
        <v>12</v>
      </c>
      <c r="F27" s="41">
        <v>267.82</v>
      </c>
      <c r="G27" s="36">
        <v>231.88</v>
      </c>
      <c r="H27" s="8"/>
      <c r="I27" s="8"/>
      <c r="J27" s="8"/>
      <c r="K27" s="8"/>
      <c r="L27" s="8"/>
      <c r="M27" s="8"/>
    </row>
    <row r="28" spans="1:13" ht="15.75">
      <c r="A28" s="16" t="s">
        <v>103</v>
      </c>
      <c r="B28" s="36">
        <v>347.45</v>
      </c>
      <c r="C28" s="36">
        <v>307.5</v>
      </c>
      <c r="D28" s="36">
        <v>240.63</v>
      </c>
      <c r="E28" s="41" t="s">
        <v>12</v>
      </c>
      <c r="F28" s="41">
        <v>263.45</v>
      </c>
      <c r="G28" s="36">
        <v>254.38</v>
      </c>
      <c r="H28" s="8"/>
      <c r="I28" s="8"/>
      <c r="J28" s="8"/>
      <c r="K28" s="8"/>
      <c r="L28" s="8"/>
      <c r="M28" s="8"/>
    </row>
    <row r="29" spans="1:13" ht="15.75">
      <c r="A29" s="16" t="s">
        <v>104</v>
      </c>
      <c r="B29" s="36">
        <v>346.52</v>
      </c>
      <c r="C29" s="36">
        <v>313.13</v>
      </c>
      <c r="D29" s="36">
        <v>241.25</v>
      </c>
      <c r="E29" s="41" t="s">
        <v>12</v>
      </c>
      <c r="F29" s="41">
        <v>277.55</v>
      </c>
      <c r="G29" s="36">
        <v>260.63</v>
      </c>
      <c r="H29" s="8"/>
      <c r="I29" s="8"/>
      <c r="J29" s="8"/>
      <c r="K29" s="8"/>
      <c r="L29" s="8"/>
      <c r="M29" s="8"/>
    </row>
    <row r="30" spans="1:13" ht="15.75">
      <c r="A30" s="16" t="s">
        <v>105</v>
      </c>
      <c r="B30" s="36">
        <v>349.6</v>
      </c>
      <c r="C30" s="36">
        <v>342.5</v>
      </c>
      <c r="D30" s="36">
        <v>247</v>
      </c>
      <c r="E30" s="41" t="s">
        <v>12</v>
      </c>
      <c r="F30" s="41">
        <v>271.04</v>
      </c>
      <c r="G30" s="36">
        <v>247.5</v>
      </c>
      <c r="H30" s="8"/>
      <c r="I30" s="8"/>
      <c r="J30" s="8"/>
      <c r="K30" s="8"/>
      <c r="L30" s="8"/>
      <c r="M30" s="8"/>
    </row>
    <row r="31" spans="1:13" ht="15.75">
      <c r="A31" s="16" t="s">
        <v>94</v>
      </c>
      <c r="B31" s="36">
        <v>336.32</v>
      </c>
      <c r="C31" s="36">
        <v>345.63</v>
      </c>
      <c r="D31" s="36">
        <v>263.75</v>
      </c>
      <c r="E31" s="41" t="s">
        <v>12</v>
      </c>
      <c r="F31" s="41">
        <v>257.34</v>
      </c>
      <c r="G31" s="36">
        <v>239.38</v>
      </c>
      <c r="H31" s="8"/>
      <c r="I31" s="8"/>
      <c r="J31" s="8"/>
      <c r="K31" s="8"/>
      <c r="L31" s="8"/>
      <c r="M31" s="8"/>
    </row>
    <row r="32" spans="1:13" ht="15.75">
      <c r="A32" s="67"/>
      <c r="B32" s="38"/>
      <c r="C32" s="38"/>
      <c r="D32" s="71"/>
      <c r="E32" s="101"/>
      <c r="F32" s="101"/>
      <c r="G32" s="38"/>
      <c r="H32" s="8"/>
      <c r="I32" s="8"/>
      <c r="J32" s="8"/>
      <c r="K32" s="8"/>
      <c r="L32" s="8"/>
      <c r="M32" s="8"/>
    </row>
    <row r="33" spans="1:13" ht="15.75">
      <c r="A33" s="16" t="s">
        <v>126</v>
      </c>
      <c r="B33" s="38"/>
      <c r="C33" s="38"/>
      <c r="D33" s="71"/>
      <c r="E33" s="101"/>
      <c r="F33" s="101"/>
      <c r="G33" s="38"/>
      <c r="H33" s="8"/>
      <c r="I33" s="8"/>
      <c r="J33" s="8"/>
      <c r="K33" s="8"/>
      <c r="L33" s="8"/>
      <c r="M33" s="8"/>
    </row>
    <row r="34" spans="1:13" ht="15.75">
      <c r="A34" s="16" t="s">
        <v>95</v>
      </c>
      <c r="B34" s="36">
        <v>301.45</v>
      </c>
      <c r="C34" s="36">
        <v>255.63</v>
      </c>
      <c r="D34" s="36">
        <v>232.5</v>
      </c>
      <c r="E34" s="41" t="s">
        <v>12</v>
      </c>
      <c r="F34" s="41">
        <v>238.7</v>
      </c>
      <c r="G34" s="36">
        <v>243.75</v>
      </c>
      <c r="H34" s="8"/>
      <c r="I34" s="8"/>
      <c r="J34" s="8"/>
      <c r="K34" s="8"/>
      <c r="L34" s="8"/>
      <c r="M34" s="8"/>
    </row>
    <row r="35" spans="1:13" ht="15.75">
      <c r="A35" s="16" t="s">
        <v>96</v>
      </c>
      <c r="B35" s="36">
        <v>290.37</v>
      </c>
      <c r="C35" s="36">
        <v>240.5</v>
      </c>
      <c r="D35" s="36">
        <v>224</v>
      </c>
      <c r="E35" s="41" t="s">
        <v>12</v>
      </c>
      <c r="F35" s="41">
        <v>235.2</v>
      </c>
      <c r="G35" s="36">
        <v>239</v>
      </c>
      <c r="H35" s="8"/>
      <c r="I35" s="8"/>
      <c r="J35" s="8"/>
      <c r="K35" s="8"/>
      <c r="L35" s="8"/>
      <c r="M35" s="8"/>
    </row>
    <row r="36" spans="1:13" ht="15.75">
      <c r="A36" s="16" t="s">
        <v>97</v>
      </c>
      <c r="B36" s="36">
        <v>281.65</v>
      </c>
      <c r="C36" s="36">
        <v>220.63</v>
      </c>
      <c r="D36" s="36">
        <v>225.63</v>
      </c>
      <c r="E36" s="41" t="s">
        <v>12</v>
      </c>
      <c r="F36" s="41" t="s">
        <v>12</v>
      </c>
      <c r="G36" s="36">
        <v>221.25</v>
      </c>
      <c r="H36" s="8"/>
      <c r="I36" s="8"/>
      <c r="J36" s="8"/>
      <c r="K36" s="8"/>
      <c r="L36" s="8"/>
      <c r="M36" s="8"/>
    </row>
    <row r="37" spans="1:13" ht="15.75">
      <c r="A37" s="16" t="s">
        <v>98</v>
      </c>
      <c r="B37" s="36">
        <v>310.65</v>
      </c>
      <c r="C37" s="36">
        <v>213</v>
      </c>
      <c r="D37" s="36">
        <v>223.5</v>
      </c>
      <c r="E37" s="41" t="s">
        <v>12</v>
      </c>
      <c r="F37" s="41">
        <v>253.98</v>
      </c>
      <c r="G37" s="36">
        <v>209</v>
      </c>
      <c r="H37" s="8"/>
      <c r="I37" s="8"/>
      <c r="J37" s="8"/>
      <c r="K37" s="8"/>
      <c r="L37" s="8"/>
      <c r="M37" s="8"/>
    </row>
    <row r="38" spans="1:13" ht="15.75">
      <c r="A38" s="16" t="s">
        <v>99</v>
      </c>
      <c r="B38" s="36">
        <v>330.37</v>
      </c>
      <c r="C38" s="36">
        <v>190</v>
      </c>
      <c r="D38" s="36">
        <v>191.88</v>
      </c>
      <c r="E38" s="41" t="s">
        <v>12</v>
      </c>
      <c r="F38" s="41">
        <v>257.63</v>
      </c>
      <c r="G38" s="36">
        <v>193.75</v>
      </c>
      <c r="H38" s="8"/>
      <c r="I38" s="8"/>
      <c r="J38" s="8"/>
      <c r="K38" s="8"/>
      <c r="L38" s="8"/>
      <c r="M38" s="8"/>
    </row>
    <row r="39" spans="1:13" ht="15.75">
      <c r="A39" s="16" t="s">
        <v>100</v>
      </c>
      <c r="B39" s="36">
        <v>365.95</v>
      </c>
      <c r="C39" s="36">
        <v>225</v>
      </c>
      <c r="D39" s="36">
        <v>191.88</v>
      </c>
      <c r="E39" s="41" t="s">
        <v>12</v>
      </c>
      <c r="F39" s="41">
        <v>277.83</v>
      </c>
      <c r="G39" s="36">
        <v>216.25</v>
      </c>
      <c r="H39" s="8"/>
      <c r="I39" s="8"/>
      <c r="J39" s="8"/>
      <c r="K39" s="8"/>
      <c r="L39" s="8"/>
      <c r="M39" s="8"/>
    </row>
    <row r="40" spans="1:13" ht="15.75">
      <c r="A40" s="16" t="s">
        <v>101</v>
      </c>
      <c r="B40" s="36">
        <v>394.29</v>
      </c>
      <c r="C40" s="36">
        <v>240.63</v>
      </c>
      <c r="D40" s="36">
        <v>211.25</v>
      </c>
      <c r="E40" s="41" t="s">
        <v>12</v>
      </c>
      <c r="F40" s="41">
        <v>313.38</v>
      </c>
      <c r="G40" s="36">
        <v>256.25</v>
      </c>
      <c r="H40" s="8"/>
      <c r="I40" s="8"/>
      <c r="J40" s="8"/>
      <c r="K40" s="8"/>
      <c r="L40" s="8"/>
      <c r="M40" s="8"/>
    </row>
    <row r="41" spans="1:13" ht="18.75">
      <c r="A41" s="56" t="s">
        <v>177</v>
      </c>
      <c r="B41" s="44">
        <v>415.17</v>
      </c>
      <c r="C41" s="44">
        <v>270</v>
      </c>
      <c r="D41" s="54">
        <v>230.5</v>
      </c>
      <c r="E41" s="100" t="s">
        <v>12</v>
      </c>
      <c r="F41" s="100">
        <v>333.69</v>
      </c>
      <c r="G41" s="44">
        <v>279</v>
      </c>
      <c r="H41" s="8"/>
      <c r="I41" s="8"/>
      <c r="J41" s="8"/>
      <c r="K41" s="8"/>
      <c r="L41" s="8"/>
      <c r="M41" s="8"/>
    </row>
    <row r="42" spans="1:13" ht="18.75">
      <c r="A42" s="55" t="s">
        <v>106</v>
      </c>
      <c r="B42" s="46"/>
      <c r="C42" s="46"/>
      <c r="D42" s="46"/>
      <c r="E42" s="46"/>
      <c r="F42" s="46"/>
      <c r="G42" s="46"/>
      <c r="H42" s="46"/>
      <c r="I42" s="46"/>
      <c r="J42" s="46"/>
      <c r="K42" s="7"/>
      <c r="L42" s="7"/>
      <c r="M42" s="7"/>
    </row>
    <row r="43" spans="1:13" ht="18.75">
      <c r="A43" s="55" t="s">
        <v>91</v>
      </c>
      <c r="B43" s="47"/>
      <c r="C43" s="47"/>
      <c r="D43" s="47"/>
      <c r="E43" s="47"/>
      <c r="F43" s="47"/>
      <c r="G43" s="47"/>
      <c r="H43" s="7"/>
      <c r="I43" s="7"/>
      <c r="J43" s="7"/>
      <c r="K43" s="7"/>
      <c r="L43" s="7"/>
      <c r="M43" s="7"/>
    </row>
    <row r="44" spans="1:13" ht="15.75">
      <c r="A44" s="16" t="s">
        <v>149</v>
      </c>
      <c r="B44" s="16"/>
      <c r="C44" s="16"/>
      <c r="D44" s="16"/>
      <c r="E44" s="16"/>
      <c r="F44" s="16"/>
      <c r="G44" s="16"/>
      <c r="H44" s="7"/>
      <c r="I44" s="12"/>
      <c r="J44" s="7"/>
      <c r="K44" s="7"/>
      <c r="L44" s="7"/>
      <c r="M44" s="7"/>
    </row>
    <row r="45" spans="1:13" ht="15.75">
      <c r="A45" s="16" t="s">
        <v>34</v>
      </c>
      <c r="B45" s="28">
        <f ca="1">NOW()</f>
        <v>41073.65090381944</v>
      </c>
      <c r="C45" s="16"/>
      <c r="D45" s="16"/>
      <c r="E45" s="16"/>
      <c r="F45" s="16"/>
      <c r="G45" s="16"/>
      <c r="H45" s="7"/>
      <c r="I45" s="12"/>
      <c r="J45" s="7"/>
      <c r="K45" s="7"/>
      <c r="L45" s="7"/>
      <c r="M45" s="7"/>
    </row>
    <row r="46" spans="6:13" ht="15.75">
      <c r="F46" s="16"/>
      <c r="H46" s="7"/>
      <c r="I46" s="12"/>
      <c r="J46" s="7"/>
      <c r="K46" s="7"/>
      <c r="L46" s="7"/>
      <c r="M46" s="7"/>
    </row>
    <row r="47" spans="6:13" ht="15.75">
      <c r="F47" s="16"/>
      <c r="H47" s="9"/>
      <c r="I47" s="13"/>
      <c r="J47" s="9"/>
      <c r="K47" s="9"/>
      <c r="L47" s="9"/>
      <c r="M47" s="9"/>
    </row>
    <row r="48" spans="8:13" ht="12.75">
      <c r="H48" s="9"/>
      <c r="I48" s="13"/>
      <c r="J48" s="9"/>
      <c r="K48" s="9"/>
      <c r="L48" s="9"/>
      <c r="M48" s="9"/>
    </row>
    <row r="49" spans="8:13" ht="12.75">
      <c r="H49" s="7"/>
      <c r="I49" s="12"/>
      <c r="J49" s="12"/>
      <c r="K49" s="7"/>
      <c r="L49" s="7"/>
      <c r="M49" s="7"/>
    </row>
    <row r="50" spans="8:13" ht="12.75">
      <c r="H50" s="7"/>
      <c r="I50" s="12"/>
      <c r="J50" s="12"/>
      <c r="K50" s="7"/>
      <c r="L50" s="7"/>
      <c r="M50" s="7"/>
    </row>
    <row r="51" spans="8:13" ht="12.75">
      <c r="H51" s="7"/>
      <c r="I51" s="12"/>
      <c r="J51" s="12"/>
      <c r="K51" s="7"/>
      <c r="L51" s="7"/>
      <c r="M51" s="7"/>
    </row>
    <row r="52" spans="8:13" ht="12.75">
      <c r="H52" s="7"/>
      <c r="I52" s="12"/>
      <c r="J52" s="12"/>
      <c r="K52" s="7"/>
      <c r="L52" s="7"/>
      <c r="M52" s="7"/>
    </row>
    <row r="53" spans="8:13" ht="12.75">
      <c r="H53" s="7"/>
      <c r="I53" s="12"/>
      <c r="J53" s="12"/>
      <c r="K53" s="7"/>
      <c r="L53" s="7"/>
      <c r="M53" s="7"/>
    </row>
    <row r="54" spans="8:13" ht="12.75">
      <c r="H54" s="7"/>
      <c r="I54" s="12"/>
      <c r="J54" s="12"/>
      <c r="K54" s="7"/>
      <c r="L54" s="7"/>
      <c r="M54" s="7"/>
    </row>
    <row r="56" spans="8:13" ht="12.75">
      <c r="H56" s="10"/>
      <c r="I56" s="10"/>
      <c r="J56" s="10"/>
      <c r="K56" s="10"/>
      <c r="L56" s="10"/>
      <c r="M56" s="10"/>
    </row>
    <row r="57" spans="8:13" ht="12.75">
      <c r="H57" s="10"/>
      <c r="I57" s="10"/>
      <c r="J57" s="10"/>
      <c r="K57" s="10"/>
      <c r="L57" s="10"/>
      <c r="M57" s="10"/>
    </row>
    <row r="58" ht="12.75">
      <c r="J58" s="10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6"/>
  <sheetViews>
    <sheetView workbookViewId="0" topLeftCell="A1">
      <selection activeCell="C5" sqref="C5"/>
    </sheetView>
  </sheetViews>
  <sheetFormatPr defaultColWidth="9.140625" defaultRowHeight="12.75"/>
  <cols>
    <col min="1" max="1" width="12.7109375" style="0" customWidth="1"/>
    <col min="2" max="6" width="10.57421875" style="103" customWidth="1"/>
    <col min="7" max="12" width="10.57421875" style="0" customWidth="1"/>
  </cols>
  <sheetData>
    <row r="1" spans="1:15" ht="12.75">
      <c r="A1" s="102"/>
      <c r="E1" s="109"/>
      <c r="F1" s="104"/>
      <c r="G1" s="72"/>
      <c r="H1" s="51"/>
      <c r="I1" s="51"/>
      <c r="J1" s="51"/>
      <c r="K1" s="51"/>
      <c r="L1" s="51"/>
      <c r="M1" s="51"/>
      <c r="N1" s="51"/>
      <c r="O1" s="51"/>
    </row>
    <row r="2" spans="1:15" ht="12.75">
      <c r="A2" s="105"/>
      <c r="B2" s="11" t="s">
        <v>180</v>
      </c>
      <c r="C2" s="11" t="s">
        <v>185</v>
      </c>
      <c r="D2" s="11"/>
      <c r="E2"/>
      <c r="F2" s="104"/>
      <c r="G2" s="72"/>
      <c r="H2" s="51"/>
      <c r="I2" s="51"/>
      <c r="J2" s="51"/>
      <c r="K2" s="51"/>
      <c r="L2" s="51"/>
      <c r="M2" s="51"/>
      <c r="N2" s="51"/>
      <c r="O2" s="51"/>
    </row>
    <row r="3" spans="1:15" ht="12.75">
      <c r="A3" s="110"/>
      <c r="B3" s="103" t="s">
        <v>181</v>
      </c>
      <c r="C3" s="103" t="s">
        <v>184</v>
      </c>
      <c r="E3" s="108"/>
      <c r="F3" s="104"/>
      <c r="G3" s="72"/>
      <c r="H3" s="51"/>
      <c r="I3" s="51"/>
      <c r="J3" s="51"/>
      <c r="K3" s="51"/>
      <c r="L3" s="51"/>
      <c r="M3" s="51"/>
      <c r="N3" s="51"/>
      <c r="O3" s="51"/>
    </row>
    <row r="4" spans="1:15" ht="12.75">
      <c r="A4" s="110"/>
      <c r="B4" s="103" t="s">
        <v>182</v>
      </c>
      <c r="C4" s="103" t="s">
        <v>183</v>
      </c>
      <c r="E4" s="108"/>
      <c r="F4" s="104"/>
      <c r="G4" s="72"/>
      <c r="H4" s="51"/>
      <c r="I4" s="51"/>
      <c r="J4" s="51"/>
      <c r="K4" s="51"/>
      <c r="L4" s="51"/>
      <c r="M4" s="51"/>
      <c r="N4" s="51"/>
      <c r="O4" s="51"/>
    </row>
    <row r="5" spans="1:7" ht="12.75">
      <c r="A5" s="125">
        <v>40911</v>
      </c>
      <c r="B5" s="126">
        <v>11.98</v>
      </c>
      <c r="C5" s="128">
        <v>1.2939958592132506</v>
      </c>
      <c r="D5" s="117"/>
      <c r="E5" s="115"/>
      <c r="G5" s="57"/>
    </row>
    <row r="6" spans="1:14" ht="12.75">
      <c r="A6" s="125">
        <v>40912</v>
      </c>
      <c r="B6" s="126">
        <v>12.01</v>
      </c>
      <c r="C6" s="128">
        <v>1.3003901170351104</v>
      </c>
      <c r="D6" s="117"/>
      <c r="E6" s="115"/>
      <c r="G6" s="77"/>
      <c r="H6" s="77"/>
      <c r="I6" s="77"/>
      <c r="J6" s="77"/>
      <c r="K6" s="77"/>
      <c r="L6" s="77"/>
      <c r="M6" s="77"/>
      <c r="N6" s="77"/>
    </row>
    <row r="7" spans="1:14" ht="12.75">
      <c r="A7" s="125">
        <v>40913</v>
      </c>
      <c r="B7" s="126">
        <v>11.81</v>
      </c>
      <c r="C7" s="128">
        <v>1.3003901170351104</v>
      </c>
      <c r="D7" s="117"/>
      <c r="E7" s="115"/>
      <c r="G7" s="77"/>
      <c r="H7" s="77"/>
      <c r="I7" s="77"/>
      <c r="J7" s="77"/>
      <c r="K7" s="77"/>
      <c r="L7" s="77"/>
      <c r="M7" s="77"/>
      <c r="N7" s="77"/>
    </row>
    <row r="8" spans="1:14" ht="12.75">
      <c r="A8" s="125">
        <v>40914</v>
      </c>
      <c r="B8" s="126">
        <v>11.72</v>
      </c>
      <c r="C8" s="128">
        <v>1.287166945552838</v>
      </c>
      <c r="D8" s="117"/>
      <c r="E8" s="115"/>
      <c r="G8" s="77"/>
      <c r="H8" s="77"/>
      <c r="I8" s="77"/>
      <c r="J8" s="77"/>
      <c r="K8" s="77"/>
      <c r="L8" s="77"/>
      <c r="M8" s="77"/>
      <c r="N8" s="77"/>
    </row>
    <row r="9" spans="1:14" ht="12.75">
      <c r="A9" s="125">
        <v>40917</v>
      </c>
      <c r="B9" s="126">
        <v>12.06</v>
      </c>
      <c r="C9" s="128">
        <v>1.271940981938438</v>
      </c>
      <c r="D9" s="117"/>
      <c r="E9" s="115"/>
      <c r="G9" s="77"/>
      <c r="H9" s="77"/>
      <c r="I9" s="77"/>
      <c r="J9" s="77"/>
      <c r="K9" s="77"/>
      <c r="L9" s="77"/>
      <c r="M9" s="77"/>
      <c r="N9" s="77"/>
    </row>
    <row r="10" spans="1:14" ht="12.75">
      <c r="A10" s="125">
        <v>40918</v>
      </c>
      <c r="B10" s="126">
        <v>12.06</v>
      </c>
      <c r="C10" s="128">
        <v>1.2727504136438845</v>
      </c>
      <c r="D10" s="117"/>
      <c r="E10" s="115"/>
      <c r="G10" s="77"/>
      <c r="H10" s="77"/>
      <c r="I10" s="77"/>
      <c r="J10" s="77"/>
      <c r="K10" s="77"/>
      <c r="L10" s="77"/>
      <c r="M10" s="77"/>
      <c r="N10" s="77"/>
    </row>
    <row r="11" spans="1:8" ht="12.75">
      <c r="A11" s="125">
        <v>40919</v>
      </c>
      <c r="B11" s="126">
        <v>11.77</v>
      </c>
      <c r="C11" s="128">
        <v>1.2779552715654952</v>
      </c>
      <c r="D11" s="117"/>
      <c r="E11" s="115"/>
      <c r="H11" s="50"/>
    </row>
    <row r="12" spans="1:5" ht="12.75">
      <c r="A12" s="125">
        <v>40920</v>
      </c>
      <c r="B12" s="126">
        <v>11.59</v>
      </c>
      <c r="C12" s="128">
        <v>1.2733987011333248</v>
      </c>
      <c r="D12" s="117"/>
      <c r="E12" s="115"/>
    </row>
    <row r="13" spans="1:5" ht="12.75">
      <c r="A13" s="125">
        <v>40921</v>
      </c>
      <c r="B13" s="126">
        <v>11.35</v>
      </c>
      <c r="C13" s="128">
        <v>1.2751849018107626</v>
      </c>
      <c r="D13" s="117"/>
      <c r="E13" s="115"/>
    </row>
    <row r="14" spans="1:5" ht="12.75">
      <c r="A14" s="125">
        <v>40925</v>
      </c>
      <c r="B14" s="126">
        <v>11.62</v>
      </c>
      <c r="C14" s="128">
        <v>1.2658227848101264</v>
      </c>
      <c r="D14" s="117"/>
      <c r="E14" s="115"/>
    </row>
    <row r="15" spans="1:5" ht="12.75">
      <c r="A15" s="125">
        <v>40926</v>
      </c>
      <c r="B15" s="74">
        <v>11.64</v>
      </c>
      <c r="C15" s="128">
        <v>1.2730744748567793</v>
      </c>
      <c r="D15" s="117"/>
      <c r="E15" s="115"/>
    </row>
    <row r="16" spans="1:5" ht="12.75">
      <c r="A16" s="125">
        <v>40927</v>
      </c>
      <c r="B16" s="126">
        <v>11.76</v>
      </c>
      <c r="C16" s="128">
        <v>1.2794268167860798</v>
      </c>
      <c r="D16" s="117"/>
      <c r="E16" s="115"/>
    </row>
    <row r="17" spans="1:5" ht="12.75">
      <c r="A17" s="125">
        <v>40928</v>
      </c>
      <c r="B17" s="127">
        <v>11.65</v>
      </c>
      <c r="C17" s="129">
        <v>1.2886597938144329</v>
      </c>
      <c r="D17" s="115"/>
      <c r="E17" s="108"/>
    </row>
    <row r="18" spans="1:5" ht="12.75">
      <c r="A18" s="125">
        <v>40931</v>
      </c>
      <c r="B18" s="127">
        <v>11.98</v>
      </c>
      <c r="C18" s="129">
        <v>1.29315918789603</v>
      </c>
      <c r="D18" s="115"/>
      <c r="E18" s="108"/>
    </row>
    <row r="19" spans="1:5" ht="12.75">
      <c r="A19" s="125">
        <v>40932</v>
      </c>
      <c r="B19" s="127">
        <v>12.03</v>
      </c>
      <c r="C19" s="129">
        <v>1.295001295001295</v>
      </c>
      <c r="D19" s="115"/>
      <c r="E19" s="108"/>
    </row>
    <row r="20" spans="1:5" ht="12.75">
      <c r="A20" s="125">
        <v>40933</v>
      </c>
      <c r="B20" s="127">
        <v>11.97</v>
      </c>
      <c r="C20" s="129">
        <v>1.3008976193573565</v>
      </c>
      <c r="D20" s="115"/>
      <c r="E20" s="108"/>
    </row>
    <row r="21" spans="1:5" ht="12.75">
      <c r="A21" s="125">
        <v>40934</v>
      </c>
      <c r="B21" s="127">
        <v>12.04</v>
      </c>
      <c r="C21" s="129">
        <v>1.3015749056358195</v>
      </c>
      <c r="D21" s="115"/>
      <c r="E21" s="108"/>
    </row>
    <row r="22" spans="1:5" ht="12.75">
      <c r="A22" s="125">
        <v>40935</v>
      </c>
      <c r="B22" s="127">
        <v>11.99</v>
      </c>
      <c r="C22" s="129">
        <v>1.3126804935678655</v>
      </c>
      <c r="D22" s="115"/>
      <c r="E22" s="108"/>
    </row>
    <row r="23" spans="1:5" ht="12.75">
      <c r="A23" s="125">
        <v>40938</v>
      </c>
      <c r="B23" s="127">
        <v>11.66</v>
      </c>
      <c r="C23" s="129">
        <v>1.322401481089659</v>
      </c>
      <c r="D23" s="115"/>
      <c r="E23" s="108"/>
    </row>
    <row r="24" spans="1:5" ht="12.75">
      <c r="A24" s="125">
        <v>40939</v>
      </c>
      <c r="B24" s="127">
        <v>11.81</v>
      </c>
      <c r="C24" s="129">
        <v>1.315270288044193</v>
      </c>
      <c r="D24" s="115"/>
      <c r="E24" s="108"/>
    </row>
    <row r="25" spans="1:5" ht="12.75">
      <c r="A25" s="125">
        <v>40940</v>
      </c>
      <c r="B25" s="127">
        <v>11.98</v>
      </c>
      <c r="C25" s="129">
        <v>1.315097317201473</v>
      </c>
      <c r="D25" s="115"/>
      <c r="E25" s="108"/>
    </row>
    <row r="26" spans="1:5" ht="12.75">
      <c r="A26" s="125">
        <v>40941</v>
      </c>
      <c r="B26" s="127">
        <v>12.01</v>
      </c>
      <c r="C26" s="129">
        <v>1.311647429171039</v>
      </c>
      <c r="D26" s="115"/>
      <c r="E26" s="108"/>
    </row>
    <row r="27" spans="1:5" ht="12.75">
      <c r="A27" s="125">
        <v>40942</v>
      </c>
      <c r="B27" s="127">
        <v>12.16</v>
      </c>
      <c r="C27" s="129">
        <v>1.3156163662675964</v>
      </c>
      <c r="D27" s="115"/>
      <c r="E27" s="108"/>
    </row>
    <row r="28" spans="1:5" ht="12.75">
      <c r="A28" s="125">
        <v>40945</v>
      </c>
      <c r="B28" s="127">
        <v>12.17</v>
      </c>
      <c r="C28" s="129">
        <v>1.3156163662675964</v>
      </c>
      <c r="D28" s="108"/>
      <c r="E28" s="106"/>
    </row>
    <row r="29" spans="1:5" ht="12.75">
      <c r="A29" s="125">
        <v>40946</v>
      </c>
      <c r="B29" s="127">
        <v>12.17</v>
      </c>
      <c r="C29" s="129">
        <v>1.3090718680455558</v>
      </c>
      <c r="D29" s="108"/>
      <c r="E29" s="106"/>
    </row>
    <row r="30" spans="1:5" ht="12.75">
      <c r="A30" s="125">
        <v>40947</v>
      </c>
      <c r="B30" s="127">
        <v>12.15</v>
      </c>
      <c r="C30" s="129">
        <v>1.3156163662675964</v>
      </c>
      <c r="D30" s="108"/>
      <c r="E30" s="106"/>
    </row>
    <row r="31" spans="1:5" ht="12.75">
      <c r="A31" s="125">
        <v>40948</v>
      </c>
      <c r="B31" s="127">
        <v>12.11</v>
      </c>
      <c r="C31" s="129">
        <v>1.3260840737302746</v>
      </c>
      <c r="D31" s="108"/>
      <c r="E31" s="106"/>
    </row>
    <row r="32" spans="1:5" ht="12.75">
      <c r="A32" s="125">
        <v>40949</v>
      </c>
      <c r="B32" s="127">
        <v>12.12</v>
      </c>
      <c r="C32" s="129">
        <v>1.3274923669188903</v>
      </c>
      <c r="D32" s="108"/>
      <c r="E32" s="106"/>
    </row>
    <row r="33" spans="1:5" ht="12.75">
      <c r="A33" s="125">
        <v>40952</v>
      </c>
      <c r="B33" s="127">
        <v>12.35</v>
      </c>
      <c r="C33" s="129">
        <v>1.3203063110641668</v>
      </c>
      <c r="D33" s="108"/>
      <c r="E33" s="106"/>
    </row>
    <row r="34" spans="1:5" ht="12.75">
      <c r="A34" s="125">
        <v>40953</v>
      </c>
      <c r="B34" s="127">
        <v>12.38</v>
      </c>
      <c r="C34" s="129">
        <v>1.3236267372600927</v>
      </c>
      <c r="D34" s="108"/>
      <c r="E34" s="106"/>
    </row>
    <row r="35" spans="1:5" ht="12.75">
      <c r="A35" s="125">
        <v>40954</v>
      </c>
      <c r="B35" s="127">
        <v>12.44</v>
      </c>
      <c r="C35" s="129">
        <v>1.3157894736842106</v>
      </c>
      <c r="D35" s="108"/>
      <c r="E35" s="106"/>
    </row>
    <row r="36" spans="1:5" ht="12.75">
      <c r="A36" s="125">
        <v>40955</v>
      </c>
      <c r="B36" s="127">
        <v>12.41</v>
      </c>
      <c r="C36" s="129">
        <v>1.3126804935678655</v>
      </c>
      <c r="D36" s="108"/>
      <c r="E36" s="106"/>
    </row>
    <row r="37" spans="1:5" ht="12.75">
      <c r="A37" s="125">
        <v>40956</v>
      </c>
      <c r="B37" s="127">
        <v>12.51</v>
      </c>
      <c r="C37" s="129">
        <v>1.3041210224308815</v>
      </c>
      <c r="D37" s="108"/>
      <c r="E37" s="106"/>
    </row>
    <row r="38" spans="1:4" ht="12.75">
      <c r="A38" s="125">
        <v>40960</v>
      </c>
      <c r="B38" s="127">
        <v>12.55</v>
      </c>
      <c r="C38" s="129">
        <v>1.3227513227513228</v>
      </c>
      <c r="D38" s="108"/>
    </row>
    <row r="39" spans="1:4" ht="12.75">
      <c r="A39" s="125">
        <v>40961</v>
      </c>
      <c r="B39" s="127">
        <v>12.56</v>
      </c>
      <c r="C39" s="129">
        <v>1.3243279035889286</v>
      </c>
      <c r="D39" s="108"/>
    </row>
    <row r="40" spans="1:4" ht="12.75">
      <c r="A40" s="125">
        <v>40962</v>
      </c>
      <c r="B40" s="127">
        <v>12.6</v>
      </c>
      <c r="C40" s="129">
        <v>1.3236267372600927</v>
      </c>
      <c r="D40" s="108"/>
    </row>
    <row r="41" spans="1:4" ht="12.75">
      <c r="A41" s="125">
        <v>40963</v>
      </c>
      <c r="B41" s="127">
        <v>12.61</v>
      </c>
      <c r="C41" s="129">
        <v>1.3285505513484788</v>
      </c>
      <c r="D41" s="108"/>
    </row>
    <row r="42" spans="1:4" ht="12.75">
      <c r="A42" s="125">
        <v>40966</v>
      </c>
      <c r="B42" s="127">
        <v>12.78</v>
      </c>
      <c r="C42" s="129">
        <v>1.3458950201884252</v>
      </c>
      <c r="D42" s="108"/>
    </row>
    <row r="43" spans="1:4" ht="12.75">
      <c r="A43" s="125">
        <v>40967</v>
      </c>
      <c r="B43" s="127">
        <v>12.9</v>
      </c>
      <c r="C43" s="129">
        <v>1.3428226131328052</v>
      </c>
      <c r="D43" s="108"/>
    </row>
    <row r="44" spans="1:4" ht="12.75">
      <c r="A44" s="125">
        <v>40968</v>
      </c>
      <c r="B44" s="127">
        <v>12.99</v>
      </c>
      <c r="C44" s="129">
        <v>1.3431833445265278</v>
      </c>
      <c r="D44" s="108"/>
    </row>
    <row r="45" spans="1:4" ht="12.75">
      <c r="A45" s="125">
        <v>40969</v>
      </c>
      <c r="B45" s="127">
        <v>13.02</v>
      </c>
      <c r="C45" s="129">
        <v>1.3437248051599033</v>
      </c>
      <c r="D45" s="108"/>
    </row>
    <row r="46" spans="1:4" ht="12.75">
      <c r="A46" s="125">
        <v>40970</v>
      </c>
      <c r="B46" s="127">
        <v>13.13</v>
      </c>
      <c r="C46" s="129">
        <v>1.332800213248034</v>
      </c>
      <c r="D46" s="108"/>
    </row>
    <row r="47" spans="1:4" ht="12.75">
      <c r="A47" s="125">
        <v>40973</v>
      </c>
      <c r="B47" s="127">
        <v>13.05</v>
      </c>
      <c r="C47" s="129">
        <v>1.3201320132013201</v>
      </c>
      <c r="D47" s="108"/>
    </row>
    <row r="48" spans="1:4" ht="12.75">
      <c r="A48" s="125">
        <v>40974</v>
      </c>
      <c r="B48" s="127">
        <v>13.14</v>
      </c>
      <c r="C48" s="129">
        <v>1.320480654958405</v>
      </c>
      <c r="D48" s="108"/>
    </row>
    <row r="49" spans="1:4" ht="12.75">
      <c r="A49" s="125">
        <v>40975</v>
      </c>
      <c r="B49" s="127">
        <v>13.07</v>
      </c>
      <c r="C49" s="129">
        <v>1.3171759747102214</v>
      </c>
      <c r="D49" s="108"/>
    </row>
    <row r="50" spans="1:4" ht="12.75">
      <c r="A50" s="125">
        <v>40976</v>
      </c>
      <c r="B50" s="127">
        <v>13.17</v>
      </c>
      <c r="C50" s="129">
        <v>1.3135426244581636</v>
      </c>
      <c r="D50" s="108"/>
    </row>
    <row r="51" spans="1:4" ht="12.75">
      <c r="A51" s="125">
        <v>40977</v>
      </c>
      <c r="B51" s="127">
        <v>13.15</v>
      </c>
      <c r="C51" s="129">
        <v>1.3203063110641668</v>
      </c>
      <c r="D51" s="108"/>
    </row>
    <row r="52" spans="1:4" ht="12.75">
      <c r="A52" s="125">
        <v>40980</v>
      </c>
      <c r="B52" s="127">
        <v>13.12</v>
      </c>
      <c r="C52" s="129">
        <v>1.3126804935678655</v>
      </c>
      <c r="D52" s="108"/>
    </row>
    <row r="53" spans="1:4" ht="12.75">
      <c r="A53" s="125">
        <v>40981</v>
      </c>
      <c r="B53" s="127">
        <v>13.27</v>
      </c>
      <c r="C53" s="129">
        <v>1.3118194936376755</v>
      </c>
      <c r="D53" s="108"/>
    </row>
    <row r="54" spans="1:4" ht="12.75">
      <c r="A54" s="125">
        <v>40982</v>
      </c>
      <c r="B54" s="127">
        <v>13.3</v>
      </c>
      <c r="C54" s="129">
        <v>1.3130252100840336</v>
      </c>
      <c r="D54" s="108"/>
    </row>
    <row r="55" spans="1:4" ht="12.75">
      <c r="A55" s="125">
        <v>40983</v>
      </c>
      <c r="B55" s="127">
        <v>13.52</v>
      </c>
      <c r="C55" s="129">
        <v>1.3054830287206267</v>
      </c>
      <c r="D55" s="108"/>
    </row>
    <row r="56" spans="1:4" ht="12.75">
      <c r="A56" s="125">
        <v>40984</v>
      </c>
      <c r="B56" s="127">
        <v>13.55</v>
      </c>
      <c r="C56" s="129">
        <v>1.3051422605063951</v>
      </c>
      <c r="D56" s="108"/>
    </row>
    <row r="57" spans="1:4" ht="12.75">
      <c r="A57" s="125">
        <v>40987</v>
      </c>
      <c r="B57" s="127">
        <v>13.46</v>
      </c>
      <c r="C57" s="129">
        <v>1.3180440226703571</v>
      </c>
      <c r="D57" s="108"/>
    </row>
    <row r="58" spans="1:3" ht="12.75">
      <c r="A58" s="125">
        <v>40988</v>
      </c>
      <c r="B58" s="126">
        <v>13.28</v>
      </c>
      <c r="C58" s="129">
        <v>1.3185654008438819</v>
      </c>
    </row>
    <row r="59" spans="1:3" ht="12.75">
      <c r="A59" s="125">
        <v>40989</v>
      </c>
      <c r="B59" s="126">
        <v>13.38</v>
      </c>
      <c r="C59" s="129">
        <v>1.3225763787858749</v>
      </c>
    </row>
    <row r="60" spans="1:3" ht="12.75">
      <c r="A60" s="125">
        <v>40990</v>
      </c>
      <c r="B60" s="126">
        <v>13.31</v>
      </c>
      <c r="C60" s="129">
        <v>1.3241525423728815</v>
      </c>
    </row>
    <row r="61" spans="1:3" ht="12.75">
      <c r="A61" s="125">
        <v>40991</v>
      </c>
      <c r="B61" s="126">
        <v>13.48</v>
      </c>
      <c r="C61" s="129">
        <v>1.3199577613516367</v>
      </c>
    </row>
    <row r="62" spans="1:3" ht="12.75">
      <c r="A62" s="125">
        <v>40994</v>
      </c>
      <c r="B62" s="126">
        <v>13.63</v>
      </c>
      <c r="C62" s="129">
        <v>1.3274923669188903</v>
      </c>
    </row>
    <row r="63" spans="1:3" ht="12.75">
      <c r="A63" s="125">
        <v>40995</v>
      </c>
      <c r="B63" s="126">
        <v>13.51</v>
      </c>
      <c r="C63" s="129">
        <v>1.3283740701381508</v>
      </c>
    </row>
    <row r="64" spans="1:3" ht="12.75">
      <c r="A64" s="125">
        <v>40996</v>
      </c>
      <c r="B64" s="126">
        <v>13.48</v>
      </c>
      <c r="C64" s="129">
        <v>1.3347570742124935</v>
      </c>
    </row>
    <row r="65" spans="1:3" ht="12.75">
      <c r="A65" s="125">
        <v>40997</v>
      </c>
      <c r="B65" s="126">
        <v>13.35</v>
      </c>
      <c r="C65" s="129">
        <v>1.3326226012793179</v>
      </c>
    </row>
    <row r="66" spans="1:3" ht="12.75">
      <c r="A66" s="125">
        <v>40998</v>
      </c>
      <c r="B66" s="126">
        <v>13.83</v>
      </c>
      <c r="C66" s="129">
        <v>1.3301409949454641</v>
      </c>
    </row>
    <row r="67" spans="1:3" ht="12.75">
      <c r="A67" s="125">
        <v>41001</v>
      </c>
      <c r="B67" s="126">
        <v>14.01</v>
      </c>
      <c r="C67" s="129">
        <v>1.3349352556401015</v>
      </c>
    </row>
    <row r="68" spans="1:3" ht="12.75">
      <c r="A68" s="125">
        <v>41002</v>
      </c>
      <c r="B68" s="126">
        <v>13.99</v>
      </c>
      <c r="C68" s="129">
        <v>1.3338668800853675</v>
      </c>
    </row>
    <row r="69" spans="1:3" ht="12.75">
      <c r="A69" s="125">
        <v>41003</v>
      </c>
      <c r="B69" s="126">
        <v>14.03</v>
      </c>
      <c r="C69" s="129">
        <v>1.332267519317879</v>
      </c>
    </row>
    <row r="70" spans="1:3" ht="12.75">
      <c r="A70" s="125">
        <v>41004</v>
      </c>
      <c r="B70" s="126">
        <v>14.17</v>
      </c>
      <c r="C70" s="129">
        <v>1.3175230566534915</v>
      </c>
    </row>
    <row r="71" spans="1:3" ht="12.75">
      <c r="A71" s="125">
        <v>41008</v>
      </c>
      <c r="B71" s="126">
        <v>14.14</v>
      </c>
      <c r="C71" s="129">
        <v>1.3101008777675882</v>
      </c>
    </row>
    <row r="72" spans="1:3" ht="12.75">
      <c r="A72" s="125">
        <v>41009</v>
      </c>
      <c r="B72" s="126">
        <v>14.09</v>
      </c>
      <c r="C72" s="129">
        <v>1.3080444735120995</v>
      </c>
    </row>
    <row r="73" spans="1:3" ht="12.75">
      <c r="A73" s="125">
        <v>41010</v>
      </c>
      <c r="B73" s="126">
        <v>14.05</v>
      </c>
      <c r="C73" s="129">
        <v>1.3101008777675882</v>
      </c>
    </row>
    <row r="74" spans="1:3" ht="12.75">
      <c r="A74" s="125">
        <v>41011</v>
      </c>
      <c r="B74" s="126">
        <v>14.23</v>
      </c>
      <c r="C74" s="129">
        <v>1.310615989515072</v>
      </c>
    </row>
    <row r="75" spans="1:3" ht="12.75">
      <c r="A75" s="125">
        <v>41012</v>
      </c>
      <c r="B75" s="126">
        <v>14.19</v>
      </c>
      <c r="C75" s="129">
        <v>1.3145786775338504</v>
      </c>
    </row>
    <row r="76" spans="1:3" ht="12.75">
      <c r="A76" s="125">
        <v>41015</v>
      </c>
      <c r="B76" s="126">
        <v>14.02</v>
      </c>
      <c r="C76" s="129">
        <v>1.3082155939298796</v>
      </c>
    </row>
    <row r="77" spans="1:3" ht="12.75">
      <c r="A77" s="125">
        <v>41016</v>
      </c>
      <c r="B77" s="126">
        <v>14.06</v>
      </c>
      <c r="C77" s="129">
        <v>1.3053126223730585</v>
      </c>
    </row>
    <row r="78" spans="1:3" ht="12.75">
      <c r="A78" s="125">
        <v>41017</v>
      </c>
      <c r="B78" s="126">
        <v>13.89</v>
      </c>
      <c r="C78" s="129">
        <v>1.3128528291978467</v>
      </c>
    </row>
    <row r="79" spans="1:3" ht="12.75">
      <c r="A79" s="125">
        <v>41018</v>
      </c>
      <c r="B79" s="126">
        <v>13.98</v>
      </c>
      <c r="C79" s="129">
        <v>1.3111315064901008</v>
      </c>
    </row>
    <row r="80" spans="1:3" ht="12.75">
      <c r="A80" s="125">
        <v>41019</v>
      </c>
      <c r="B80" s="126">
        <v>14.28</v>
      </c>
      <c r="C80" s="129">
        <v>1.3123359580052494</v>
      </c>
    </row>
    <row r="81" spans="1:3" ht="12.75">
      <c r="A81" s="125">
        <v>41022</v>
      </c>
      <c r="B81" s="126">
        <v>14.19</v>
      </c>
      <c r="C81" s="129">
        <v>1.3217023526301876</v>
      </c>
    </row>
    <row r="82" spans="1:3" ht="12.75">
      <c r="A82" s="125">
        <v>41023</v>
      </c>
      <c r="B82" s="126">
        <v>14.44</v>
      </c>
      <c r="C82" s="129">
        <v>1.3163090693694879</v>
      </c>
    </row>
    <row r="83" spans="1:3" ht="12.75">
      <c r="A83" s="125">
        <v>41024</v>
      </c>
      <c r="B83" s="126">
        <v>14.57</v>
      </c>
      <c r="C83" s="129">
        <v>1.3171759747102214</v>
      </c>
    </row>
    <row r="84" spans="1:3" ht="12.75">
      <c r="A84" s="125">
        <v>41025</v>
      </c>
      <c r="B84" s="126">
        <v>14.64</v>
      </c>
      <c r="C84" s="129">
        <v>1.320480654958405</v>
      </c>
    </row>
    <row r="85" spans="1:3" ht="12.75">
      <c r="A85" s="125">
        <v>41026</v>
      </c>
      <c r="B85" s="126">
        <v>14.78</v>
      </c>
      <c r="C85" s="129">
        <v>1.3227513227513228</v>
      </c>
    </row>
    <row r="86" spans="1:3" ht="12.75">
      <c r="A86" s="125">
        <v>41029</v>
      </c>
      <c r="B86" s="126">
        <v>14.9</v>
      </c>
      <c r="C86" s="129">
        <v>1.3257324671881214</v>
      </c>
    </row>
    <row r="87" spans="1:3" ht="12.75">
      <c r="A87" s="125">
        <v>41030</v>
      </c>
      <c r="B87" s="126">
        <v>14.87</v>
      </c>
      <c r="C87" s="129">
        <v>1.3236267372600927</v>
      </c>
    </row>
    <row r="88" spans="1:3" ht="12.75">
      <c r="A88" s="125">
        <v>41031</v>
      </c>
      <c r="B88" s="126">
        <v>14.7</v>
      </c>
      <c r="C88" s="129">
        <v>1.3245033112582782</v>
      </c>
    </row>
    <row r="89" spans="1:3" ht="12.75">
      <c r="A89" s="125">
        <v>41032</v>
      </c>
      <c r="B89" s="126">
        <v>14.59</v>
      </c>
      <c r="C89" s="129">
        <v>1.3187392852433075</v>
      </c>
    </row>
    <row r="90" spans="1:3" ht="12.75">
      <c r="A90" s="125">
        <v>41033</v>
      </c>
      <c r="B90" s="126">
        <v>14.64</v>
      </c>
      <c r="C90" s="129">
        <v>1.3147515119642386</v>
      </c>
    </row>
    <row r="91" spans="1:3" ht="12.75">
      <c r="A91" s="125">
        <v>41036</v>
      </c>
      <c r="B91" s="126">
        <v>14.48</v>
      </c>
      <c r="C91" s="129">
        <v>1.3083867591259977</v>
      </c>
    </row>
    <row r="92" spans="1:3" ht="12.75">
      <c r="A92" s="125">
        <v>41037</v>
      </c>
      <c r="B92" s="126">
        <v>14.21</v>
      </c>
      <c r="C92" s="129">
        <v>1.3019138133055592</v>
      </c>
    </row>
    <row r="93" spans="1:3" ht="12.75">
      <c r="A93" s="125">
        <v>41038</v>
      </c>
      <c r="B93" s="126">
        <v>14.11</v>
      </c>
      <c r="C93" s="129">
        <v>1.3025921583952065</v>
      </c>
    </row>
    <row r="94" spans="1:3" ht="12.75">
      <c r="A94" s="125">
        <v>41039</v>
      </c>
      <c r="B94" s="126">
        <v>14.37</v>
      </c>
      <c r="C94" s="129">
        <v>1.2968486577616392</v>
      </c>
    </row>
    <row r="95" spans="1:3" ht="12.75">
      <c r="A95" s="125">
        <v>41040</v>
      </c>
      <c r="B95" s="126">
        <v>13.88</v>
      </c>
      <c r="C95" s="129">
        <v>1.295001295001295</v>
      </c>
    </row>
    <row r="96" spans="1:3" ht="12.75">
      <c r="A96" s="125">
        <v>41043</v>
      </c>
      <c r="B96" s="126">
        <v>13.69</v>
      </c>
      <c r="C96" s="129">
        <v>1.292156609381057</v>
      </c>
    </row>
    <row r="97" spans="1:3" ht="12.75">
      <c r="A97" s="125">
        <v>41044</v>
      </c>
      <c r="B97" s="126">
        <v>13.96</v>
      </c>
      <c r="C97" s="129">
        <v>1.287001287001287</v>
      </c>
    </row>
    <row r="98" spans="1:3" ht="12.75">
      <c r="A98" s="125">
        <v>41045</v>
      </c>
      <c r="B98" s="126">
        <v>14.05</v>
      </c>
      <c r="C98" s="129">
        <v>1.2812299807815504</v>
      </c>
    </row>
    <row r="99" spans="1:3" ht="12.75">
      <c r="A99" s="125">
        <v>41046</v>
      </c>
      <c r="B99" s="126">
        <v>14.22</v>
      </c>
      <c r="C99" s="129">
        <v>1.2725884448969202</v>
      </c>
    </row>
    <row r="100" spans="1:3" ht="12.75">
      <c r="A100" s="125">
        <v>41047</v>
      </c>
      <c r="B100" s="126">
        <v>13.93</v>
      </c>
      <c r="C100" s="129">
        <v>1.271940981938438</v>
      </c>
    </row>
    <row r="101" spans="1:3" ht="12.75">
      <c r="A101" s="125">
        <v>41050</v>
      </c>
      <c r="B101" s="126">
        <v>13.99</v>
      </c>
      <c r="C101" s="129">
        <v>1.2779552715654952</v>
      </c>
    </row>
    <row r="102" spans="1:3" ht="12.75">
      <c r="A102" s="125">
        <v>41051</v>
      </c>
      <c r="B102" s="126">
        <v>13.7</v>
      </c>
      <c r="C102" s="129">
        <v>1.2777919754663942</v>
      </c>
    </row>
    <row r="103" spans="1:3" ht="12.75">
      <c r="A103" s="125">
        <v>41052</v>
      </c>
      <c r="B103" s="126">
        <v>13.52</v>
      </c>
      <c r="C103" s="129">
        <v>1.2768130745658834</v>
      </c>
    </row>
    <row r="104" spans="1:3" ht="12.75">
      <c r="A104" s="125">
        <v>41053</v>
      </c>
      <c r="B104" s="126">
        <v>13.65</v>
      </c>
      <c r="C104" s="129">
        <v>1.2639029322548028</v>
      </c>
    </row>
    <row r="105" spans="1:3" ht="12.75">
      <c r="A105" s="125">
        <v>41054</v>
      </c>
      <c r="B105" s="126">
        <v>13.7</v>
      </c>
      <c r="C105" s="129">
        <v>1.256913021618904</v>
      </c>
    </row>
    <row r="106" spans="1:3" ht="12.75">
      <c r="A106" s="125">
        <v>41058</v>
      </c>
      <c r="B106" s="126">
        <v>13.76</v>
      </c>
      <c r="C106" s="129">
        <v>1.256913021618904</v>
      </c>
    </row>
    <row r="107" spans="1:3" ht="12.75">
      <c r="A107" s="125">
        <v>41059</v>
      </c>
      <c r="B107" s="126">
        <v>13.65</v>
      </c>
      <c r="C107" s="129">
        <v>1.25250501002004</v>
      </c>
    </row>
    <row r="108" spans="1:3" ht="12.75">
      <c r="A108" s="125">
        <v>41060</v>
      </c>
      <c r="B108" s="126">
        <v>13.31</v>
      </c>
      <c r="C108" s="129">
        <v>1.244090569793481</v>
      </c>
    </row>
    <row r="109" spans="1:3" ht="12.75">
      <c r="A109" s="125">
        <v>41061</v>
      </c>
      <c r="B109" s="126">
        <v>13.35</v>
      </c>
      <c r="C109" s="129">
        <v>1.2382367508667658</v>
      </c>
    </row>
    <row r="110" spans="1:3" ht="12.75">
      <c r="A110" s="125">
        <v>41064</v>
      </c>
      <c r="B110" s="126">
        <v>13.31</v>
      </c>
      <c r="C110" s="129">
        <v>1.2428535918468804</v>
      </c>
    </row>
    <row r="111" spans="1:3" ht="12.75">
      <c r="A111" s="125">
        <v>41065</v>
      </c>
      <c r="B111" s="126">
        <v>13.43</v>
      </c>
      <c r="C111" s="129">
        <v>1.244090569793481</v>
      </c>
    </row>
    <row r="112" spans="1:3" ht="12.75">
      <c r="A112" s="125">
        <v>41066</v>
      </c>
      <c r="B112" s="126">
        <v>13.78</v>
      </c>
      <c r="C112" s="129">
        <v>1.2473493825620556</v>
      </c>
    </row>
    <row r="113" spans="1:3" ht="12.75">
      <c r="A113" s="125">
        <v>41067</v>
      </c>
      <c r="B113" s="126">
        <v>14.2</v>
      </c>
      <c r="C113" s="129">
        <v>1.2501562695336916</v>
      </c>
    </row>
    <row r="114" spans="1:3" ht="12.75">
      <c r="A114" s="125">
        <v>41068</v>
      </c>
      <c r="B114" s="126">
        <v>14.18</v>
      </c>
      <c r="C114" s="129">
        <v>1.2575452716297786</v>
      </c>
    </row>
    <row r="115" spans="1:2" ht="12.75">
      <c r="A115" s="114"/>
      <c r="B115" s="108"/>
    </row>
    <row r="116" spans="1:2" ht="12.75">
      <c r="A116" s="114"/>
      <c r="B116" s="108"/>
    </row>
    <row r="117" spans="1:2" ht="12.75">
      <c r="A117" s="114"/>
      <c r="B117" s="108"/>
    </row>
    <row r="118" spans="1:2" ht="12.75">
      <c r="A118" s="114"/>
      <c r="B118" s="108"/>
    </row>
    <row r="119" spans="1:2" ht="12.75">
      <c r="A119" s="114"/>
      <c r="B119" s="108"/>
    </row>
    <row r="120" spans="1:2" ht="12.75">
      <c r="A120" s="114"/>
      <c r="B120" s="108"/>
    </row>
    <row r="121" spans="1:2" ht="12.75">
      <c r="A121" s="114"/>
      <c r="B121" s="108"/>
    </row>
    <row r="122" spans="1:2" ht="12.75">
      <c r="A122" s="114"/>
      <c r="B122" s="108"/>
    </row>
    <row r="123" spans="1:2" ht="12.75">
      <c r="A123" s="114"/>
      <c r="B123" s="108"/>
    </row>
    <row r="124" spans="1:2" ht="12.75">
      <c r="A124" s="114"/>
      <c r="B124" s="108"/>
    </row>
    <row r="125" spans="1:2" ht="12.75">
      <c r="A125" s="114"/>
      <c r="B125" s="108"/>
    </row>
    <row r="126" spans="1:2" ht="12.75">
      <c r="A126" s="114"/>
      <c r="B126" s="108"/>
    </row>
    <row r="127" spans="1:2" ht="12.75">
      <c r="A127" s="114"/>
      <c r="B127" s="108"/>
    </row>
    <row r="128" spans="1:2" ht="12.75">
      <c r="A128" s="114"/>
      <c r="B128" s="108"/>
    </row>
    <row r="129" spans="1:2" ht="12.75">
      <c r="A129" s="114"/>
      <c r="B129" s="108"/>
    </row>
    <row r="130" spans="1:2" ht="12.75">
      <c r="A130" s="114"/>
      <c r="B130" s="108"/>
    </row>
    <row r="131" spans="1:2" ht="12.75">
      <c r="A131" s="114"/>
      <c r="B131" s="108"/>
    </row>
    <row r="132" spans="1:2" ht="12.75">
      <c r="A132" s="114"/>
      <c r="B132" s="108"/>
    </row>
    <row r="133" spans="1:2" ht="12.75">
      <c r="A133" s="114"/>
      <c r="B133" s="108"/>
    </row>
    <row r="134" spans="1:2" ht="12.75">
      <c r="A134" s="114"/>
      <c r="B134" s="108"/>
    </row>
    <row r="135" spans="1:2" ht="12.75">
      <c r="A135" s="114"/>
      <c r="B135" s="108"/>
    </row>
    <row r="136" spans="1:2" ht="12.75">
      <c r="A136" s="114"/>
      <c r="B136" s="108"/>
    </row>
    <row r="137" spans="1:2" ht="12.75">
      <c r="A137" s="114"/>
      <c r="B137" s="108"/>
    </row>
    <row r="138" spans="1:2" ht="12.75">
      <c r="A138" s="114"/>
      <c r="B138" s="108"/>
    </row>
    <row r="139" spans="1:2" ht="12.75">
      <c r="A139" s="114"/>
      <c r="B139" s="108"/>
    </row>
    <row r="140" spans="1:2" ht="12.75">
      <c r="A140" s="114"/>
      <c r="B140" s="108"/>
    </row>
    <row r="141" spans="1:2" ht="12.75">
      <c r="A141" s="114"/>
      <c r="B141" s="108"/>
    </row>
    <row r="142" spans="1:2" ht="12.75">
      <c r="A142" s="114"/>
      <c r="B142" s="108"/>
    </row>
    <row r="143" spans="1:2" ht="12.75">
      <c r="A143" s="114"/>
      <c r="B143" s="108"/>
    </row>
    <row r="144" spans="1:2" ht="12.75">
      <c r="A144" s="114"/>
      <c r="B144" s="108"/>
    </row>
    <row r="145" spans="1:2" ht="12.75">
      <c r="A145" s="114"/>
      <c r="B145" s="108"/>
    </row>
    <row r="146" spans="1:2" ht="12.75">
      <c r="A146" s="114"/>
      <c r="B146" s="108"/>
    </row>
    <row r="147" spans="1:2" ht="12.75">
      <c r="A147" s="114"/>
      <c r="B147" s="108"/>
    </row>
    <row r="148" spans="1:2" ht="12.75">
      <c r="A148" s="114"/>
      <c r="B148" s="108"/>
    </row>
    <row r="149" spans="1:2" ht="12.75">
      <c r="A149" s="114"/>
      <c r="B149" s="108"/>
    </row>
    <row r="150" spans="1:2" ht="12.75">
      <c r="A150" s="114"/>
      <c r="B150" s="108"/>
    </row>
    <row r="151" spans="1:2" ht="12.75">
      <c r="A151" s="114"/>
      <c r="B151" s="108"/>
    </row>
    <row r="152" spans="1:2" ht="12.75">
      <c r="A152" s="114"/>
      <c r="B152" s="108"/>
    </row>
    <row r="153" spans="1:2" ht="12.75">
      <c r="A153" s="114"/>
      <c r="B153" s="108"/>
    </row>
    <row r="154" spans="1:2" ht="12.75">
      <c r="A154" s="114"/>
      <c r="B154" s="108"/>
    </row>
    <row r="155" spans="1:2" ht="12.75">
      <c r="A155" s="114"/>
      <c r="B155" s="108"/>
    </row>
    <row r="156" spans="1:2" ht="12.75">
      <c r="A156" s="114"/>
      <c r="B156" s="108"/>
    </row>
    <row r="157" spans="1:2" ht="12.75">
      <c r="A157" s="114"/>
      <c r="B157" s="108"/>
    </row>
    <row r="158" spans="1:2" ht="12.75">
      <c r="A158" s="114"/>
      <c r="B158" s="108"/>
    </row>
    <row r="159" spans="1:2" ht="12.75">
      <c r="A159" s="114"/>
      <c r="B159" s="108"/>
    </row>
    <row r="160" spans="1:2" ht="12.75">
      <c r="A160" s="114"/>
      <c r="B160" s="108"/>
    </row>
    <row r="161" spans="1:2" ht="12.75">
      <c r="A161" s="114"/>
      <c r="B161" s="108"/>
    </row>
    <row r="162" spans="1:2" ht="12.75">
      <c r="A162" s="114"/>
      <c r="B162" s="108"/>
    </row>
    <row r="163" spans="1:2" ht="12.75">
      <c r="A163" s="114"/>
      <c r="B163" s="108"/>
    </row>
    <row r="164" spans="1:2" ht="12.75">
      <c r="A164" s="114"/>
      <c r="B164" s="108"/>
    </row>
    <row r="165" spans="1:2" ht="12.75">
      <c r="A165" s="114"/>
      <c r="B165" s="108"/>
    </row>
    <row r="166" spans="1:2" ht="12.75">
      <c r="A166" s="114"/>
      <c r="B166" s="108"/>
    </row>
    <row r="167" spans="1:2" ht="12.75">
      <c r="A167" s="114"/>
      <c r="B167" s="108"/>
    </row>
    <row r="168" spans="1:2" ht="12.75">
      <c r="A168" s="114"/>
      <c r="B168" s="108"/>
    </row>
    <row r="169" spans="1:2" ht="12.75">
      <c r="A169" s="114"/>
      <c r="B169" s="108"/>
    </row>
    <row r="170" spans="1:2" ht="12.75">
      <c r="A170" s="114"/>
      <c r="B170" s="108"/>
    </row>
    <row r="171" spans="1:2" ht="12.75">
      <c r="A171" s="114"/>
      <c r="B171" s="108"/>
    </row>
    <row r="172" spans="1:2" ht="12.75">
      <c r="A172" s="114"/>
      <c r="B172" s="108"/>
    </row>
    <row r="173" spans="1:2" ht="12.75">
      <c r="A173" s="114"/>
      <c r="B173" s="108"/>
    </row>
    <row r="174" spans="1:2" ht="12.75">
      <c r="A174" s="114"/>
      <c r="B174" s="108"/>
    </row>
    <row r="175" spans="1:2" ht="12.75">
      <c r="A175" s="114"/>
      <c r="B175" s="108"/>
    </row>
    <row r="176" spans="1:2" ht="12.75">
      <c r="A176" s="114"/>
      <c r="B176" s="108"/>
    </row>
    <row r="177" spans="1:2" ht="12.75">
      <c r="A177" s="114"/>
      <c r="B177" s="108"/>
    </row>
    <row r="178" spans="1:2" ht="12.75">
      <c r="A178" s="114"/>
      <c r="B178" s="108"/>
    </row>
    <row r="179" spans="1:2" ht="12.75">
      <c r="A179" s="114"/>
      <c r="B179" s="108"/>
    </row>
    <row r="180" spans="1:2" ht="12.75">
      <c r="A180" s="114"/>
      <c r="B180" s="108"/>
    </row>
    <row r="181" spans="1:2" ht="12.75">
      <c r="A181" s="114"/>
      <c r="B181" s="108"/>
    </row>
    <row r="182" spans="1:2" ht="12.75">
      <c r="A182" s="114"/>
      <c r="B182" s="108"/>
    </row>
    <row r="183" spans="1:2" ht="12.75">
      <c r="A183" s="114"/>
      <c r="B183" s="108"/>
    </row>
    <row r="184" spans="1:2" ht="12.75">
      <c r="A184" s="114"/>
      <c r="B184" s="108"/>
    </row>
    <row r="185" spans="1:2" ht="12.75">
      <c r="A185" s="114"/>
      <c r="B185" s="108"/>
    </row>
    <row r="186" spans="1:2" ht="12.75">
      <c r="A186" s="114"/>
      <c r="B186" s="108"/>
    </row>
    <row r="187" spans="1:2" ht="12.75">
      <c r="A187" s="114"/>
      <c r="B187" s="108"/>
    </row>
    <row r="188" spans="1:2" ht="12.75">
      <c r="A188" s="114"/>
      <c r="B188" s="108"/>
    </row>
    <row r="189" spans="1:2" ht="12.75">
      <c r="A189" s="114"/>
      <c r="B189" s="108"/>
    </row>
    <row r="190" spans="1:2" ht="12.75">
      <c r="A190" s="114"/>
      <c r="B190" s="108"/>
    </row>
    <row r="191" spans="1:2" ht="12.75">
      <c r="A191" s="114"/>
      <c r="B191" s="108"/>
    </row>
    <row r="192" spans="1:2" ht="12.75">
      <c r="A192" s="114"/>
      <c r="B192" s="108"/>
    </row>
    <row r="193" spans="1:2" ht="12.75">
      <c r="A193" s="114"/>
      <c r="B193" s="108"/>
    </row>
    <row r="194" spans="1:2" ht="12.75">
      <c r="A194" s="114"/>
      <c r="B194" s="108"/>
    </row>
    <row r="195" spans="1:2" ht="12.75">
      <c r="A195" s="114"/>
      <c r="B195" s="108"/>
    </row>
    <row r="196" spans="1:2" ht="12.75">
      <c r="A196" s="114"/>
      <c r="B196" s="108"/>
    </row>
    <row r="197" spans="1:2" ht="12.75">
      <c r="A197" s="114"/>
      <c r="B197" s="108"/>
    </row>
    <row r="198" spans="1:2" ht="12.75">
      <c r="A198" s="114"/>
      <c r="B198" s="108"/>
    </row>
    <row r="199" spans="1:2" ht="12.75">
      <c r="A199" s="114"/>
      <c r="B199" s="108"/>
    </row>
    <row r="200" spans="1:2" ht="12.75">
      <c r="A200" s="114"/>
      <c r="B200" s="108"/>
    </row>
    <row r="201" spans="1:2" ht="12.75">
      <c r="A201" s="114"/>
      <c r="B201" s="108"/>
    </row>
    <row r="202" spans="1:2" ht="12.75">
      <c r="A202" s="114"/>
      <c r="B202" s="108"/>
    </row>
    <row r="203" spans="1:2" ht="12.75">
      <c r="A203" s="114"/>
      <c r="B203" s="108"/>
    </row>
    <row r="204" spans="1:2" ht="12.75">
      <c r="A204" s="114"/>
      <c r="B204" s="108"/>
    </row>
    <row r="205" spans="1:2" ht="12.75">
      <c r="A205" s="114"/>
      <c r="B205" s="108"/>
    </row>
    <row r="206" spans="1:2" ht="12.75">
      <c r="A206" s="114"/>
      <c r="B206" s="108"/>
    </row>
    <row r="207" spans="1:2" ht="12.75">
      <c r="A207" s="114"/>
      <c r="B207" s="108"/>
    </row>
    <row r="208" spans="1:2" ht="12.75">
      <c r="A208" s="114"/>
      <c r="B208" s="108"/>
    </row>
    <row r="209" spans="1:2" ht="12.75">
      <c r="A209" s="114"/>
      <c r="B209" s="108"/>
    </row>
    <row r="210" spans="1:2" ht="12.75">
      <c r="A210" s="114"/>
      <c r="B210" s="108"/>
    </row>
    <row r="211" spans="1:2" ht="12.75">
      <c r="A211" s="114"/>
      <c r="B211" s="108"/>
    </row>
    <row r="212" spans="1:2" ht="12.75">
      <c r="A212" s="114"/>
      <c r="B212" s="108"/>
    </row>
    <row r="213" spans="1:2" ht="12.75">
      <c r="A213" s="114"/>
      <c r="B213" s="108"/>
    </row>
    <row r="214" spans="1:2" ht="12.75">
      <c r="A214" s="114"/>
      <c r="B214" s="108"/>
    </row>
    <row r="215" spans="1:2" ht="12.75">
      <c r="A215" s="114"/>
      <c r="B215" s="108"/>
    </row>
    <row r="216" spans="1:2" ht="12.75">
      <c r="A216" s="114"/>
      <c r="B216" s="108"/>
    </row>
    <row r="217" spans="1:2" ht="12.75">
      <c r="A217" s="114"/>
      <c r="B217" s="108"/>
    </row>
    <row r="218" spans="1:2" ht="12.75">
      <c r="A218" s="114"/>
      <c r="B218" s="108"/>
    </row>
    <row r="219" spans="1:2" ht="12.75">
      <c r="A219" s="114"/>
      <c r="B219" s="108"/>
    </row>
    <row r="220" spans="1:2" ht="12.75">
      <c r="A220" s="114"/>
      <c r="B220" s="108"/>
    </row>
    <row r="221" spans="1:2" ht="12.75">
      <c r="A221" s="114"/>
      <c r="B221" s="108"/>
    </row>
    <row r="222" spans="1:2" ht="12.75">
      <c r="A222" s="114"/>
      <c r="B222" s="108"/>
    </row>
    <row r="223" spans="1:2" ht="12.75">
      <c r="A223" s="114"/>
      <c r="B223" s="108"/>
    </row>
    <row r="224" spans="1:2" ht="12.75">
      <c r="A224" s="114"/>
      <c r="B224" s="108"/>
    </row>
    <row r="225" spans="1:2" ht="12.75">
      <c r="A225" s="114"/>
      <c r="B225" s="108"/>
    </row>
    <row r="226" spans="1:2" ht="12.75">
      <c r="A226" s="114"/>
      <c r="B226" s="108"/>
    </row>
    <row r="227" spans="1:2" ht="12.75">
      <c r="A227" s="114"/>
      <c r="B227" s="108"/>
    </row>
    <row r="228" spans="1:2" ht="12.75">
      <c r="A228" s="114"/>
      <c r="B228" s="108"/>
    </row>
    <row r="229" spans="1:2" ht="12.75">
      <c r="A229" s="114"/>
      <c r="B229" s="108"/>
    </row>
    <row r="230" spans="1:2" ht="12.75">
      <c r="A230" s="114"/>
      <c r="B230" s="108"/>
    </row>
    <row r="231" spans="1:2" ht="12.75">
      <c r="A231" s="114"/>
      <c r="B231" s="108"/>
    </row>
    <row r="232" spans="1:2" ht="12.75">
      <c r="A232" s="114"/>
      <c r="B232" s="108"/>
    </row>
    <row r="233" spans="1:2" ht="12.75">
      <c r="A233" s="114"/>
      <c r="B233" s="108"/>
    </row>
    <row r="234" spans="1:2" ht="12.75">
      <c r="A234" s="114"/>
      <c r="B234" s="108"/>
    </row>
    <row r="235" spans="1:2" ht="12.75">
      <c r="A235" s="114"/>
      <c r="B235" s="108"/>
    </row>
    <row r="236" spans="1:2" ht="12.75">
      <c r="A236" s="114"/>
      <c r="B236" s="108"/>
    </row>
    <row r="237" spans="1:2" ht="12.75">
      <c r="A237" s="114"/>
      <c r="B237" s="108"/>
    </row>
    <row r="238" spans="1:2" ht="12.75">
      <c r="A238" s="114"/>
      <c r="B238" s="108"/>
    </row>
    <row r="239" spans="1:2" ht="12.75">
      <c r="A239" s="114"/>
      <c r="B239" s="108"/>
    </row>
    <row r="240" spans="1:2" ht="12.75">
      <c r="A240" s="114"/>
      <c r="B240" s="108"/>
    </row>
    <row r="241" spans="1:2" ht="12.75">
      <c r="A241" s="114"/>
      <c r="B241" s="108"/>
    </row>
    <row r="242" spans="1:2" ht="12.75">
      <c r="A242" s="114"/>
      <c r="B242" s="108"/>
    </row>
    <row r="243" spans="1:2" ht="12.75">
      <c r="A243" s="114"/>
      <c r="B243" s="108"/>
    </row>
    <row r="244" spans="1:2" ht="12.75">
      <c r="A244" s="114"/>
      <c r="B244" s="108"/>
    </row>
    <row r="245" spans="1:2" ht="12.75">
      <c r="A245" s="114"/>
      <c r="B245" s="108"/>
    </row>
    <row r="246" spans="1:2" ht="12.75">
      <c r="A246" s="114"/>
      <c r="B246" s="108"/>
    </row>
    <row r="247" spans="1:2" ht="12.75">
      <c r="A247" s="114"/>
      <c r="B247" s="108"/>
    </row>
    <row r="248" spans="1:2" ht="12.75">
      <c r="A248" s="114"/>
      <c r="B248" s="108"/>
    </row>
    <row r="249" ht="12.75">
      <c r="A249" s="114"/>
    </row>
    <row r="250" ht="12.75">
      <c r="A250" s="114"/>
    </row>
    <row r="251" ht="12.75">
      <c r="A251" s="99"/>
    </row>
    <row r="252" ht="12.75">
      <c r="A252" s="99"/>
    </row>
    <row r="253" ht="12.75">
      <c r="A253" s="99"/>
    </row>
    <row r="254" ht="12.75">
      <c r="A254" s="99"/>
    </row>
    <row r="255" ht="12.75">
      <c r="A255" s="99"/>
    </row>
    <row r="256" ht="12.75">
      <c r="A256" s="99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57421875" style="0" customWidth="1"/>
    <col min="2" max="2" width="10.57421875" style="85" customWidth="1"/>
    <col min="3" max="13" width="10.57421875" style="0" customWidth="1"/>
  </cols>
  <sheetData>
    <row r="1" spans="1:13" ht="15.75">
      <c r="A1" s="104"/>
      <c r="B1" s="16" t="s">
        <v>107</v>
      </c>
      <c r="C1" s="16" t="s">
        <v>108</v>
      </c>
      <c r="D1" s="16" t="s">
        <v>126</v>
      </c>
      <c r="F1" s="11"/>
      <c r="G1" s="106"/>
      <c r="H1" s="81"/>
      <c r="M1" s="79"/>
    </row>
    <row r="2" spans="2:13" ht="15">
      <c r="B2" s="85" t="s">
        <v>152</v>
      </c>
      <c r="C2" t="s">
        <v>152</v>
      </c>
      <c r="D2" t="s">
        <v>152</v>
      </c>
      <c r="M2" s="79"/>
    </row>
    <row r="3" spans="1:13" ht="15.75">
      <c r="A3" s="16" t="s">
        <v>186</v>
      </c>
      <c r="B3" s="85">
        <v>2.5192330000000003</v>
      </c>
      <c r="C3" s="85">
        <v>3.73394</v>
      </c>
      <c r="D3" s="85">
        <v>3.812405</v>
      </c>
      <c r="E3" s="123"/>
      <c r="F3" s="123"/>
      <c r="G3" s="124"/>
      <c r="H3" s="124"/>
      <c r="M3" s="79"/>
    </row>
    <row r="4" spans="1:13" ht="15.75">
      <c r="A4" s="16" t="s">
        <v>187</v>
      </c>
      <c r="B4" s="85">
        <v>5.4070290000000005</v>
      </c>
      <c r="C4" s="85">
        <v>9.209047</v>
      </c>
      <c r="D4" s="85">
        <v>9.508805</v>
      </c>
      <c r="E4" s="123"/>
      <c r="F4" s="123"/>
      <c r="G4" s="124"/>
      <c r="H4" s="124"/>
      <c r="M4" s="79"/>
    </row>
    <row r="5" spans="1:12" ht="15.75">
      <c r="A5" s="16" t="s">
        <v>188</v>
      </c>
      <c r="B5" s="85">
        <v>10.187475000000001</v>
      </c>
      <c r="C5" s="85">
        <v>14.635154</v>
      </c>
      <c r="D5" s="85">
        <v>14.930400000000002</v>
      </c>
      <c r="E5" s="123"/>
      <c r="F5" s="123"/>
      <c r="G5" s="124"/>
      <c r="H5" s="124"/>
      <c r="J5" s="73"/>
      <c r="K5" s="73"/>
      <c r="L5" s="73"/>
    </row>
    <row r="6" spans="1:12" ht="15.75">
      <c r="A6" s="16" t="s">
        <v>189</v>
      </c>
      <c r="B6" s="85">
        <v>14.262678</v>
      </c>
      <c r="C6" s="85">
        <v>19.771155</v>
      </c>
      <c r="D6" s="85">
        <v>19.538622000000004</v>
      </c>
      <c r="E6" s="123"/>
      <c r="F6" s="123"/>
      <c r="G6" s="124"/>
      <c r="H6" s="124"/>
      <c r="J6" s="73"/>
      <c r="K6" s="73"/>
      <c r="L6" s="73"/>
    </row>
    <row r="7" spans="1:12" ht="15.75">
      <c r="A7" s="16" t="s">
        <v>190</v>
      </c>
      <c r="B7" s="85">
        <v>17.211767</v>
      </c>
      <c r="C7" s="85">
        <v>22.091155</v>
      </c>
      <c r="D7" s="85">
        <v>23.368122000000003</v>
      </c>
      <c r="E7" s="123"/>
      <c r="F7" s="123"/>
      <c r="G7" s="124"/>
      <c r="H7" s="124"/>
      <c r="J7" s="73"/>
      <c r="K7" s="73"/>
      <c r="L7" s="73"/>
    </row>
    <row r="8" spans="1:18" ht="15.75">
      <c r="A8" s="16" t="s">
        <v>191</v>
      </c>
      <c r="B8" s="85">
        <v>21.220439</v>
      </c>
      <c r="C8" s="85">
        <v>25.60225</v>
      </c>
      <c r="D8" s="85">
        <v>28.194240000000004</v>
      </c>
      <c r="E8" s="124"/>
      <c r="F8" s="124"/>
      <c r="G8" s="124"/>
      <c r="H8" s="124"/>
      <c r="J8" s="73"/>
      <c r="K8" s="73"/>
      <c r="L8" s="73"/>
      <c r="R8" s="79"/>
    </row>
    <row r="9" spans="1:18" ht="15.75">
      <c r="A9" s="16" t="s">
        <v>192</v>
      </c>
      <c r="B9" s="85">
        <v>25.415464999999998</v>
      </c>
      <c r="C9" s="85">
        <v>29.48225</v>
      </c>
      <c r="D9" s="14">
        <v>33.07424</v>
      </c>
      <c r="R9" s="79"/>
    </row>
    <row r="10" spans="1:18" ht="15.75">
      <c r="A10" s="16" t="s">
        <v>124</v>
      </c>
      <c r="B10" s="85">
        <v>29.78279</v>
      </c>
      <c r="C10" s="85">
        <v>34.04667</v>
      </c>
      <c r="D10" s="14">
        <v>38.354240000000004</v>
      </c>
      <c r="G10" s="81"/>
      <c r="H10" s="81"/>
      <c r="R10" s="79"/>
    </row>
    <row r="11" spans="1:18" ht="15.75">
      <c r="A11" s="16" t="s">
        <v>193</v>
      </c>
      <c r="B11" s="85">
        <v>35.98181099999999</v>
      </c>
      <c r="C11" s="85">
        <v>38.346669999999996</v>
      </c>
      <c r="D11" s="85"/>
      <c r="E11" s="89"/>
      <c r="F11" s="81"/>
      <c r="G11" s="81"/>
      <c r="H11" s="81"/>
      <c r="R11" s="79"/>
    </row>
    <row r="12" spans="1:18" ht="15.75">
      <c r="A12" s="16" t="s">
        <v>194</v>
      </c>
      <c r="B12" s="85">
        <v>40.93553599999999</v>
      </c>
      <c r="C12" s="85">
        <v>43.701171</v>
      </c>
      <c r="D12" s="85"/>
      <c r="E12" s="89"/>
      <c r="F12" s="81"/>
      <c r="G12" s="81"/>
      <c r="H12" s="81"/>
      <c r="R12" s="79"/>
    </row>
    <row r="13" spans="1:18" ht="15.75">
      <c r="A13" s="16" t="s">
        <v>195</v>
      </c>
      <c r="B13" s="85">
        <v>45.70287</v>
      </c>
      <c r="C13" s="85">
        <v>48.211171</v>
      </c>
      <c r="D13" s="85"/>
      <c r="E13" s="89"/>
      <c r="F13" s="73"/>
      <c r="G13" s="73"/>
      <c r="R13" s="79"/>
    </row>
    <row r="14" spans="1:5" ht="15.75">
      <c r="A14" s="16" t="s">
        <v>196</v>
      </c>
      <c r="B14" s="85">
        <v>50.338390999999994</v>
      </c>
      <c r="C14" s="85">
        <v>52.337847000000004</v>
      </c>
      <c r="D14" s="85"/>
      <c r="E14" s="89"/>
    </row>
    <row r="15" spans="1:5" ht="12.75">
      <c r="A15" s="113"/>
      <c r="C15" s="80"/>
      <c r="D15" s="80"/>
      <c r="E15" s="89"/>
    </row>
    <row r="16" spans="1:5" ht="12.75">
      <c r="A16" s="113"/>
      <c r="C16" s="80"/>
      <c r="D16" s="80"/>
      <c r="E16" s="89"/>
    </row>
    <row r="17" spans="1:5" ht="12.75">
      <c r="A17" s="113"/>
      <c r="C17" s="80"/>
      <c r="D17" s="80"/>
      <c r="E17" s="85"/>
    </row>
    <row r="18" spans="1:5" ht="12.75">
      <c r="A18" s="77"/>
      <c r="C18" s="14"/>
      <c r="D18" s="96"/>
      <c r="E18" s="80"/>
    </row>
    <row r="19" spans="1:5" ht="12.75">
      <c r="A19" s="77"/>
      <c r="C19" s="14"/>
      <c r="D19" s="14"/>
      <c r="E19" s="80"/>
    </row>
    <row r="20" spans="1:5" ht="12.75">
      <c r="A20" s="77"/>
      <c r="C20" s="14"/>
      <c r="D20" s="14"/>
      <c r="E20" s="80"/>
    </row>
    <row r="21" spans="1:5" ht="12.75">
      <c r="A21" s="77"/>
      <c r="C21" s="14"/>
      <c r="D21" s="14"/>
      <c r="E21" s="80"/>
    </row>
    <row r="22" spans="1:5" ht="12.75">
      <c r="A22" s="77"/>
      <c r="C22" s="14"/>
      <c r="D22" s="14"/>
      <c r="E22" s="80"/>
    </row>
    <row r="23" spans="1:5" ht="12.75">
      <c r="A23" s="77"/>
      <c r="C23" s="14"/>
      <c r="D23" s="14"/>
      <c r="E23" s="80"/>
    </row>
    <row r="24" spans="1:5" ht="12.75">
      <c r="A24" s="77"/>
      <c r="C24" s="14"/>
      <c r="D24" s="14"/>
      <c r="E24" s="80"/>
    </row>
    <row r="25" spans="1:5" ht="12.75">
      <c r="A25" s="77"/>
      <c r="C25" s="14"/>
      <c r="D25" s="14"/>
      <c r="E25" s="80"/>
    </row>
    <row r="26" spans="1:5" ht="12.75">
      <c r="A26" s="77"/>
      <c r="C26" s="14"/>
      <c r="D26" s="14"/>
      <c r="E26" s="80"/>
    </row>
    <row r="27" spans="1:5" ht="12.75">
      <c r="A27" s="77"/>
      <c r="C27" s="14"/>
      <c r="D27" s="14"/>
      <c r="E27" s="80"/>
    </row>
    <row r="28" spans="1:5" ht="12.75">
      <c r="A28" s="77"/>
      <c r="C28" s="14"/>
      <c r="D28" s="14"/>
      <c r="E28" s="80"/>
    </row>
    <row r="29" spans="1:5" ht="12.75">
      <c r="A29" s="77"/>
      <c r="C29" s="107"/>
      <c r="D29" s="14"/>
      <c r="E29" s="80"/>
    </row>
    <row r="30" spans="1:5" ht="12.75">
      <c r="A30" s="77"/>
      <c r="C30" s="107"/>
      <c r="D30" s="14"/>
      <c r="E30" s="80"/>
    </row>
    <row r="31" spans="1:5" ht="12.75">
      <c r="A31" s="58"/>
      <c r="C31" s="14"/>
      <c r="D31" s="14"/>
      <c r="E31" s="80"/>
    </row>
    <row r="32" spans="1:5" ht="12.75">
      <c r="A32" s="58"/>
      <c r="C32" s="14"/>
      <c r="D32" s="14"/>
      <c r="E32" s="86"/>
    </row>
    <row r="33" spans="1:5" ht="12.75">
      <c r="A33" s="58"/>
      <c r="C33" s="14"/>
      <c r="D33" s="14"/>
      <c r="E33" s="86"/>
    </row>
    <row r="34" spans="1:5" ht="12.75">
      <c r="A34" s="58"/>
      <c r="C34" s="14"/>
      <c r="D34" s="14"/>
      <c r="E34" s="86"/>
    </row>
    <row r="35" spans="1:5" ht="12.75">
      <c r="A35" s="58"/>
      <c r="C35" s="58"/>
      <c r="D35" s="14"/>
      <c r="E35" s="86"/>
    </row>
    <row r="36" spans="3:5" ht="12.75">
      <c r="C36" s="58"/>
      <c r="D36" s="14"/>
      <c r="E36" s="86"/>
    </row>
    <row r="37" spans="3:5" ht="12.75">
      <c r="C37" s="58"/>
      <c r="D37" s="14"/>
      <c r="E37" s="86"/>
    </row>
    <row r="38" spans="3:5" ht="12.75">
      <c r="C38" s="58"/>
      <c r="D38" s="14"/>
      <c r="E38" s="86"/>
    </row>
    <row r="39" spans="3:5" ht="12.75">
      <c r="C39" s="58"/>
      <c r="D39" s="14"/>
      <c r="E39" s="86"/>
    </row>
    <row r="40" spans="3:5" ht="12.75">
      <c r="C40" s="58"/>
      <c r="D40" s="14"/>
      <c r="E40" s="86"/>
    </row>
    <row r="41" spans="1:5" ht="12.75">
      <c r="A41" s="14"/>
      <c r="C41" s="58"/>
      <c r="D41" s="14"/>
      <c r="E41" s="86"/>
    </row>
    <row r="42" spans="1:5" ht="12.75">
      <c r="A42" s="14"/>
      <c r="C42" s="58"/>
      <c r="D42" s="14"/>
      <c r="E42" s="86"/>
    </row>
    <row r="43" spans="1:5" ht="12.75">
      <c r="A43" s="14"/>
      <c r="C43" s="58"/>
      <c r="D43" s="14"/>
      <c r="E43" s="86"/>
    </row>
    <row r="44" spans="1:5" ht="12.75">
      <c r="A44" s="14"/>
      <c r="C44" s="58"/>
      <c r="D44" s="14"/>
      <c r="E44" s="86"/>
    </row>
    <row r="45" spans="1:5" ht="12.75">
      <c r="A45" s="14"/>
      <c r="C45" s="58"/>
      <c r="D45" s="14"/>
      <c r="E45" s="86"/>
    </row>
    <row r="46" spans="1:5" ht="12.75">
      <c r="A46" s="14"/>
      <c r="C46" s="58"/>
      <c r="D46" s="14"/>
      <c r="E46" s="86"/>
    </row>
    <row r="47" spans="1:5" ht="12.75">
      <c r="A47" s="14"/>
      <c r="C47" s="58"/>
      <c r="D47" s="14"/>
      <c r="E47" s="86"/>
    </row>
    <row r="48" spans="1:5" ht="12.75">
      <c r="A48" s="14"/>
      <c r="C48" s="58"/>
      <c r="D48" s="14"/>
      <c r="E48" s="86"/>
    </row>
    <row r="49" spans="1:5" ht="12.75">
      <c r="A49" s="14"/>
      <c r="C49" s="58"/>
      <c r="D49" s="14"/>
      <c r="E49" s="86"/>
    </row>
    <row r="50" spans="1:5" ht="12.75">
      <c r="A50" s="14"/>
      <c r="C50" s="58"/>
      <c r="D50" s="14"/>
      <c r="E50" s="86"/>
    </row>
    <row r="51" spans="1:5" ht="12.75">
      <c r="A51" s="14"/>
      <c r="C51" s="58"/>
      <c r="D51" s="14"/>
      <c r="E51" s="86"/>
    </row>
    <row r="52" spans="1:5" ht="12.75">
      <c r="A52" s="14"/>
      <c r="C52" s="58"/>
      <c r="D52" s="14"/>
      <c r="E52" s="86"/>
    </row>
    <row r="53" spans="1:5" ht="12.75">
      <c r="A53" s="14"/>
      <c r="C53" s="72"/>
      <c r="D53" s="14"/>
      <c r="E53" s="86"/>
    </row>
    <row r="54" spans="3:5" ht="12.75">
      <c r="C54" s="72"/>
      <c r="E54" s="86"/>
    </row>
    <row r="55" ht="12.75">
      <c r="C55" s="72"/>
    </row>
    <row r="56" ht="12.75">
      <c r="C56" s="72"/>
    </row>
    <row r="57" ht="12.75">
      <c r="C57" s="51"/>
    </row>
    <row r="58" ht="12.75">
      <c r="C58" s="51"/>
    </row>
    <row r="59" ht="12.75">
      <c r="C59" s="51"/>
    </row>
    <row r="60" ht="12.75">
      <c r="C60" s="51"/>
    </row>
    <row r="61" ht="12.75">
      <c r="C61" s="51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Fannye Lockley-Jolly</Manager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</cp:keywords>
  <dc:description>mash@ers.usda.gov</dc:description>
  <cp:lastModifiedBy>Windows User</cp:lastModifiedBy>
  <cp:lastPrinted>2012-05-11T13:02:05Z</cp:lastPrinted>
  <dcterms:created xsi:type="dcterms:W3CDTF">2001-11-13T16:22:15Z</dcterms:created>
  <dcterms:modified xsi:type="dcterms:W3CDTF">2012-06-13T19:38:21Z</dcterms:modified>
  <cp:category>Oilseeds</cp:category>
  <cp:version/>
  <cp:contentType/>
  <cp:contentStatus/>
</cp:coreProperties>
</file>