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4070" activeTab="0"/>
  </bookViews>
  <sheets>
    <sheet name="RMPFORE" sheetId="1" r:id="rId1"/>
    <sheet name="Sheet1" sheetId="2" r:id="rId2"/>
  </sheets>
  <definedNames>
    <definedName name="_xlnm.Print_Area" localSheetId="0">'RMPFORE'!$A$1:$AE$59</definedName>
    <definedName name="_xlnm.Print_Area" localSheetId="1">'Sheet1'!$C$11:$J$40</definedName>
  </definedNames>
  <calcPr fullCalcOnLoad="1"/>
</workbook>
</file>

<file path=xl/sharedStrings.xml><?xml version="1.0" encoding="utf-8"?>
<sst xmlns="http://schemas.openxmlformats.org/spreadsheetml/2006/main" count="218" uniqueCount="108">
  <si>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</si>
  <si>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</si>
  <si>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</si>
  <si>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</si>
  <si>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</si>
  <si>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</si>
  <si>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</si>
  <si>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</si>
  <si>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</si>
  <si>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</si>
  <si>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</si>
  <si>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</si>
  <si>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</si>
  <si>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</si>
  <si>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</si>
  <si>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</si>
  <si>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</si>
  <si>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</si>
  <si>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</si>
  <si>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</si>
  <si>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</si>
  <si>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</si>
  <si>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</si>
  <si>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</si>
  <si>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</si>
  <si>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</si>
  <si>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</si>
  <si>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</si>
  <si>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</si>
  <si>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</si>
  <si>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</si>
  <si>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</si>
  <si>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</si>
  <si>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</si>
  <si>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</si>
  <si>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</si>
  <si>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</si>
  <si>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</si>
  <si>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</si>
  <si>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</si>
  <si>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</si>
  <si>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</si>
  <si>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</si>
  <si>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</si>
  <si>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</si>
  <si>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</si>
  <si>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</si>
  <si>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</si>
  <si>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</si>
  <si>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</si>
  <si>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</si>
  <si>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</si>
  <si>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</si>
  <si>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</si>
  <si>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</si>
  <si>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</si>
  <si>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</si>
  <si>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</si>
  <si>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106-114</t>
  </si>
  <si>
    <t>98-106</t>
  </si>
  <si>
    <t xml:space="preserve"> </t>
  </si>
  <si>
    <t>146-158</t>
  </si>
  <si>
    <t>145-157</t>
  </si>
  <si>
    <t>88-100</t>
  </si>
  <si>
    <t>100-108</t>
  </si>
  <si>
    <t>102-111</t>
  </si>
  <si>
    <t>130-140</t>
  </si>
  <si>
    <t>122-132</t>
  </si>
  <si>
    <t>184-196</t>
  </si>
  <si>
    <t>134-146</t>
  </si>
  <si>
    <t>145-151</t>
  </si>
  <si>
    <t>183-195</t>
  </si>
  <si>
    <t>137-149</t>
  </si>
  <si>
    <t>103-111</t>
  </si>
  <si>
    <t>105-109</t>
  </si>
  <si>
    <t>101-109</t>
  </si>
  <si>
    <t>145-155</t>
  </si>
  <si>
    <t>146-150</t>
  </si>
  <si>
    <t>147-159</t>
  </si>
  <si>
    <t>183-189</t>
  </si>
  <si>
    <t>92-98</t>
  </si>
  <si>
    <t>142-148</t>
  </si>
  <si>
    <t>180-190</t>
  </si>
  <si>
    <t>88-98</t>
  </si>
  <si>
    <t>135-145</t>
  </si>
  <si>
    <t>180-184</t>
  </si>
  <si>
    <t>91-95</t>
  </si>
  <si>
    <t>148-152</t>
  </si>
  <si>
    <t>182-194</t>
  </si>
  <si>
    <t>90-102</t>
  </si>
  <si>
    <t>139-151</t>
  </si>
  <si>
    <t>86-90</t>
  </si>
  <si>
    <t>76-82</t>
  </si>
  <si>
    <t>79-81</t>
  </si>
  <si>
    <t>75-81</t>
  </si>
  <si>
    <t>78-84</t>
  </si>
  <si>
    <t>106-110</t>
  </si>
  <si>
    <t>106-108</t>
  </si>
  <si>
    <t>104-107</t>
  </si>
  <si>
    <t>123-127</t>
  </si>
  <si>
    <t>134-144</t>
  </si>
  <si>
    <t>133-137</t>
  </si>
  <si>
    <t>115-125</t>
  </si>
  <si>
    <t>Updated 7/14/2014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</si>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</sst>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3" fontId="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7" fontId="2" fillId="0" borderId="17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14" fontId="15" fillId="0" borderId="0" xfId="0" applyNumberFormat="1" applyFont="1" applyFill="1" applyAlignment="1" quotePrefix="1">
      <alignment horizontal="left"/>
    </xf>
    <xf numFmtId="0" fontId="16" fillId="0" borderId="0" xfId="0" applyFont="1" applyAlignment="1">
      <alignment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X26" sqref="AX26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9.5" thickBot="1">
      <c r="A1" s="82" t="s">
        <v>104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5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64"/>
      <c r="AS2" s="64"/>
    </row>
    <row r="3" spans="1:45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10" t="s">
        <v>30</v>
      </c>
      <c r="AS3" s="65" t="s">
        <v>14</v>
      </c>
    </row>
    <row r="4" spans="1:45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70"/>
    </row>
    <row r="5" spans="1:45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</row>
    <row r="6" spans="1:45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15">
        <v>6160</v>
      </c>
      <c r="AC6" s="15">
        <v>6330</v>
      </c>
      <c r="AD6" s="15">
        <v>6150</v>
      </c>
      <c r="AE6" s="15">
        <v>24538</v>
      </c>
      <c r="AF6" s="29">
        <v>5795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-6180</v>
      </c>
      <c r="AL6" s="29">
        <f>+AK6*2/AE6</f>
        <v>-0.5037085337028283</v>
      </c>
      <c r="AM6" s="29">
        <f>+Z6/2</f>
        <v>12860</v>
      </c>
      <c r="AN6" s="29"/>
      <c r="AO6" s="29"/>
      <c r="AP6" s="29"/>
      <c r="AQ6" s="29"/>
      <c r="AR6" s="29">
        <v>6240</v>
      </c>
      <c r="AS6" s="72">
        <v>24375</v>
      </c>
    </row>
    <row r="7" spans="1:45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15">
        <v>5505</v>
      </c>
      <c r="AC7" s="15">
        <v>5490</v>
      </c>
      <c r="AD7" s="15">
        <v>5980</v>
      </c>
      <c r="AE7" s="15">
        <f>SUM(AA7:AD7)</f>
        <v>22760</v>
      </c>
      <c r="AF7" s="29">
        <v>5750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-5980</v>
      </c>
      <c r="AL7" s="29">
        <f aca="true" t="shared" si="4" ref="AL7:AL13">+AK7*2/AE7</f>
        <v>-0.5254833040421792</v>
      </c>
      <c r="AM7" s="29">
        <f aca="true" t="shared" si="5" ref="AM7:AM13">+Z7/2</f>
        <v>11593.5</v>
      </c>
      <c r="AN7" s="29"/>
      <c r="AO7" s="29"/>
      <c r="AP7" s="29"/>
      <c r="AQ7" s="29"/>
      <c r="AR7" s="29">
        <v>5440</v>
      </c>
      <c r="AS7" s="72">
        <v>23240</v>
      </c>
    </row>
    <row r="8" spans="1:45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41</v>
      </c>
      <c r="X8" s="2">
        <v>40</v>
      </c>
      <c r="Y8" s="2">
        <v>38</v>
      </c>
      <c r="Z8" s="2">
        <v>156</v>
      </c>
      <c r="AA8" s="2">
        <v>37</v>
      </c>
      <c r="AB8" s="15">
        <v>42</v>
      </c>
      <c r="AC8" s="15">
        <v>37</v>
      </c>
      <c r="AD8" s="15">
        <v>37</v>
      </c>
      <c r="AE8" s="15">
        <f>SUM(AA8:AD8)</f>
        <v>153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-1</v>
      </c>
      <c r="AK8" s="29">
        <f t="shared" si="3"/>
        <v>-37</v>
      </c>
      <c r="AL8" s="29">
        <f t="shared" si="4"/>
        <v>-0.48366013071895425</v>
      </c>
      <c r="AM8" s="29">
        <f t="shared" si="5"/>
        <v>78</v>
      </c>
      <c r="AN8" s="29"/>
      <c r="AO8" s="29"/>
      <c r="AP8" s="29"/>
      <c r="AQ8" s="29"/>
      <c r="AR8" s="29">
        <v>37</v>
      </c>
      <c r="AS8" s="72">
        <v>147</v>
      </c>
    </row>
    <row r="9" spans="1:45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9283</v>
      </c>
      <c r="AB9" s="15">
        <v>9575</v>
      </c>
      <c r="AC9" s="15">
        <v>9750</v>
      </c>
      <c r="AD9" s="15">
        <v>9625</v>
      </c>
      <c r="AE9" s="15">
        <f>SUM(AA9:AD9)</f>
        <v>38233</v>
      </c>
      <c r="AF9" s="29">
        <v>9450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-9625</v>
      </c>
      <c r="AL9" s="29">
        <f t="shared" si="4"/>
        <v>-0.5034917479664165</v>
      </c>
      <c r="AM9" s="29">
        <f t="shared" si="5"/>
        <v>18915</v>
      </c>
      <c r="AN9" s="29"/>
      <c r="AO9" s="29"/>
      <c r="AP9" s="29"/>
      <c r="AQ9" s="29"/>
      <c r="AR9" s="29">
        <v>9900</v>
      </c>
      <c r="AS9" s="72">
        <v>39315</v>
      </c>
    </row>
    <row r="10" spans="1:45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f>SUM(L10:O10)</f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15">
        <v>1435</v>
      </c>
      <c r="AC10" s="15">
        <v>1450</v>
      </c>
      <c r="AD10" s="15">
        <v>1500</v>
      </c>
      <c r="AE10" s="15">
        <f>SUM(AA10:AD10)</f>
        <v>5717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-0.5247507433968864</v>
      </c>
      <c r="AM10" s="29">
        <f t="shared" si="5"/>
        <v>2902.5</v>
      </c>
      <c r="AN10" s="29"/>
      <c r="AO10" s="29"/>
      <c r="AP10" s="29"/>
      <c r="AQ10" s="29"/>
      <c r="AR10" s="29">
        <v>1475</v>
      </c>
      <c r="AS10" s="72">
        <v>5925</v>
      </c>
    </row>
    <row r="11" spans="1:45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29"/>
      <c r="AS11" s="72"/>
    </row>
    <row r="12" spans="1:45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22455</v>
      </c>
      <c r="AB12" s="15">
        <v>22906</v>
      </c>
      <c r="AC12" s="15">
        <v>23222</v>
      </c>
      <c r="AD12" s="15">
        <v>23448</v>
      </c>
      <c r="AE12" s="15">
        <f>SUM(AA12:AD12)</f>
        <v>92031</v>
      </c>
      <c r="AF12" s="29">
        <v>22583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-23448</v>
      </c>
      <c r="AL12" s="29">
        <f t="shared" si="4"/>
        <v>-0.5095674283665287</v>
      </c>
      <c r="AM12" s="29">
        <f t="shared" si="5"/>
        <v>46666.5</v>
      </c>
      <c r="AN12" s="29"/>
      <c r="AO12" s="29"/>
      <c r="AP12" s="29"/>
      <c r="AQ12" s="29"/>
      <c r="AR12" s="29">
        <v>23257</v>
      </c>
      <c r="AS12" s="72">
        <v>93647</v>
      </c>
    </row>
    <row r="13" spans="1:45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1625</v>
      </c>
      <c r="M13" s="2">
        <v>1634</v>
      </c>
      <c r="N13" s="2">
        <v>1647</v>
      </c>
      <c r="O13" s="2">
        <v>1693</v>
      </c>
      <c r="P13" s="2">
        <v>6598</v>
      </c>
      <c r="Q13" s="2">
        <v>1666</v>
      </c>
      <c r="R13" s="2">
        <v>1661</v>
      </c>
      <c r="S13" s="2">
        <v>1685</v>
      </c>
      <c r="T13" s="2">
        <v>1741</v>
      </c>
      <c r="U13" s="2">
        <v>6754</v>
      </c>
      <c r="V13" s="2">
        <v>1686</v>
      </c>
      <c r="W13" s="2">
        <v>1698</v>
      </c>
      <c r="X13" s="2">
        <v>1725</v>
      </c>
      <c r="Y13" s="2">
        <v>1773</v>
      </c>
      <c r="Z13" s="2">
        <f>SUM(V13:Y13)</f>
        <v>6882</v>
      </c>
      <c r="AA13" s="2">
        <v>1722</v>
      </c>
      <c r="AB13" s="15">
        <v>1750</v>
      </c>
      <c r="AC13" s="15">
        <v>1775</v>
      </c>
      <c r="AD13" s="15">
        <v>1825</v>
      </c>
      <c r="AE13" s="15">
        <f>SUM(AA13:AD13)</f>
        <v>7072</v>
      </c>
      <c r="AF13" s="29">
        <v>1755</v>
      </c>
      <c r="AG13" s="29" t="e">
        <f>+#REF!-#REF!-#REF!-#REF!-#REF!</f>
        <v>#REF!</v>
      </c>
      <c r="AH13" s="29">
        <f t="shared" si="0"/>
        <v>-1</v>
      </c>
      <c r="AI13" s="29">
        <f t="shared" si="1"/>
        <v>1</v>
      </c>
      <c r="AJ13" s="29">
        <f t="shared" si="2"/>
        <v>0</v>
      </c>
      <c r="AK13" s="29">
        <f t="shared" si="3"/>
        <v>-1825</v>
      </c>
      <c r="AL13" s="29">
        <f t="shared" si="4"/>
        <v>-0.5161199095022625</v>
      </c>
      <c r="AM13" s="29">
        <f t="shared" si="5"/>
        <v>3441</v>
      </c>
      <c r="AN13" s="29"/>
      <c r="AO13" s="29"/>
      <c r="AP13" s="29"/>
      <c r="AQ13" s="29"/>
      <c r="AR13" s="29">
        <v>1775</v>
      </c>
      <c r="AS13" s="72">
        <v>7150</v>
      </c>
    </row>
    <row r="14" spans="1:45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73"/>
    </row>
    <row r="15" spans="1:45" ht="15">
      <c r="A15" s="13" t="s">
        <v>105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73"/>
    </row>
    <row r="16" spans="1:45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56.4</v>
      </c>
      <c r="AA16" s="18">
        <v>13.1</v>
      </c>
      <c r="AB16" s="19">
        <v>14</v>
      </c>
      <c r="AC16" s="19">
        <v>13.8</v>
      </c>
      <c r="AD16" s="19">
        <v>13.3</v>
      </c>
      <c r="AE16" s="19">
        <v>54.2</v>
      </c>
      <c r="AF16" s="26">
        <v>13</v>
      </c>
      <c r="AG16" s="74" t="e">
        <f>+#REF!-#REF!-#REF!-#REF!-#REF!</f>
        <v>#REF!</v>
      </c>
      <c r="AH16" s="74">
        <f aca="true" t="shared" si="6" ref="AH16:AH23">+P16-O16-N16-M16-L16</f>
        <v>0</v>
      </c>
      <c r="AI16" s="74">
        <f aca="true" t="shared" si="7" ref="AI16:AI23">+U16-T16-S16-R16-Q16</f>
        <v>0</v>
      </c>
      <c r="AJ16" s="74">
        <f aca="true" t="shared" si="8" ref="AJ16:AJ23">+Z16-W16-V16-X16-Y16</f>
        <v>0</v>
      </c>
      <c r="AK16" s="29">
        <f>+AA16+AB16-AE16+AC16</f>
        <v>-13.3</v>
      </c>
      <c r="AL16" s="29">
        <f aca="true" t="shared" si="9" ref="AL16:AL23">+AK16*2/AE16</f>
        <v>-0.4907749077490775</v>
      </c>
      <c r="AM16" s="74">
        <f>+Z16/2</f>
        <v>28.2</v>
      </c>
      <c r="AN16" s="26"/>
      <c r="AO16" s="26"/>
      <c r="AP16" s="26"/>
      <c r="AQ16" s="26"/>
      <c r="AR16" s="26">
        <v>13.8</v>
      </c>
      <c r="AS16" s="73">
        <v>53.6</v>
      </c>
    </row>
    <row r="17" spans="1:45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9">
        <v>11.1</v>
      </c>
      <c r="AC17" s="19">
        <v>11.2</v>
      </c>
      <c r="AD17" s="19">
        <v>12.1</v>
      </c>
      <c r="AE17" s="19">
        <v>45.7</v>
      </c>
      <c r="AF17" s="26">
        <v>10.9</v>
      </c>
      <c r="AG17" s="74" t="e">
        <f>+#REF!-#REF!-#REF!-#REF!-#REF!</f>
        <v>#REF!</v>
      </c>
      <c r="AH17" s="74">
        <f t="shared" si="6"/>
        <v>0</v>
      </c>
      <c r="AI17" s="74">
        <f t="shared" si="7"/>
        <v>0</v>
      </c>
      <c r="AJ17" s="74">
        <f t="shared" si="8"/>
        <v>-0.09999999999999964</v>
      </c>
      <c r="AK17" s="29">
        <f aca="true" t="shared" si="10" ref="AK17:AK23">+AA17+AB17-AE17+AC17</f>
        <v>-12.100000000000005</v>
      </c>
      <c r="AL17" s="29">
        <f t="shared" si="9"/>
        <v>-0.5295404814004379</v>
      </c>
      <c r="AM17" s="74">
        <f aca="true" t="shared" si="11" ref="AM17:AM23">+Z17/2</f>
        <v>23.4</v>
      </c>
      <c r="AN17" s="26"/>
      <c r="AO17" s="26"/>
      <c r="AP17" s="26"/>
      <c r="AQ17" s="26"/>
      <c r="AR17" s="26">
        <v>10.9</v>
      </c>
      <c r="AS17" s="73">
        <v>45.9</v>
      </c>
    </row>
    <row r="18" spans="1:45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9">
        <v>0.3</v>
      </c>
      <c r="AC18" s="19">
        <v>0.2</v>
      </c>
      <c r="AD18" s="19">
        <v>0.2</v>
      </c>
      <c r="AE18" s="19">
        <v>0.9</v>
      </c>
      <c r="AF18" s="26">
        <v>0.2</v>
      </c>
      <c r="AG18" s="74" t="e">
        <f>+#REF!-#REF!-#REF!-#REF!-#REF!</f>
        <v>#REF!</v>
      </c>
      <c r="AH18" s="74">
        <f t="shared" si="6"/>
        <v>0</v>
      </c>
      <c r="AI18" s="74">
        <f t="shared" si="7"/>
        <v>0</v>
      </c>
      <c r="AJ18" s="74">
        <f t="shared" si="8"/>
        <v>0</v>
      </c>
      <c r="AK18" s="29">
        <f t="shared" si="10"/>
        <v>-0.2</v>
      </c>
      <c r="AL18" s="29">
        <f t="shared" si="9"/>
        <v>-0.4444444444444445</v>
      </c>
      <c r="AM18" s="74">
        <f t="shared" si="11"/>
        <v>0.45</v>
      </c>
      <c r="AN18" s="26"/>
      <c r="AO18" s="26"/>
      <c r="AP18" s="26"/>
      <c r="AQ18" s="26"/>
      <c r="AR18" s="26">
        <v>0.2</v>
      </c>
      <c r="AS18" s="80">
        <v>0.9</v>
      </c>
    </row>
    <row r="19" spans="1:45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21.5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9">
        <v>20.7</v>
      </c>
      <c r="AC19" s="19">
        <v>20.9</v>
      </c>
      <c r="AD19" s="19">
        <v>20.8</v>
      </c>
      <c r="AE19" s="19">
        <v>82.6</v>
      </c>
      <c r="AF19" s="26">
        <v>20.3</v>
      </c>
      <c r="AG19" s="74" t="e">
        <f>+#REF!-#REF!-#REF!-#REF!-#REF!</f>
        <v>#REF!</v>
      </c>
      <c r="AH19" s="74">
        <f t="shared" si="6"/>
        <v>0</v>
      </c>
      <c r="AI19" s="74">
        <f t="shared" si="7"/>
        <v>-0.09999999999999432</v>
      </c>
      <c r="AJ19" s="74">
        <f t="shared" si="8"/>
        <v>0.10000000000000853</v>
      </c>
      <c r="AK19" s="29">
        <f t="shared" si="10"/>
        <v>-20.799999999999997</v>
      </c>
      <c r="AL19" s="29">
        <f t="shared" si="9"/>
        <v>-0.5036319612590798</v>
      </c>
      <c r="AM19" s="74">
        <f t="shared" si="11"/>
        <v>40.95</v>
      </c>
      <c r="AN19" s="26"/>
      <c r="AO19" s="26"/>
      <c r="AP19" s="26"/>
      <c r="AQ19" s="26"/>
      <c r="AR19" s="26">
        <v>21.3</v>
      </c>
      <c r="AS19" s="79">
        <v>84.3</v>
      </c>
    </row>
    <row r="20" spans="1:45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9">
        <v>3.5</v>
      </c>
      <c r="AC20" s="19">
        <v>4</v>
      </c>
      <c r="AD20" s="19">
        <v>4.9</v>
      </c>
      <c r="AE20" s="19">
        <v>15.8</v>
      </c>
      <c r="AF20" s="26">
        <v>3.3</v>
      </c>
      <c r="AG20" s="74" t="e">
        <f>+#REF!-#REF!-#REF!-#REF!-#REF!</f>
        <v>#REF!</v>
      </c>
      <c r="AH20" s="74">
        <f t="shared" si="6"/>
        <v>0.10000000000000142</v>
      </c>
      <c r="AI20" s="74">
        <f t="shared" si="7"/>
        <v>-0.10000000000000009</v>
      </c>
      <c r="AJ20" s="74">
        <f t="shared" si="8"/>
        <v>-0.10000000000000053</v>
      </c>
      <c r="AK20" s="29">
        <f t="shared" si="10"/>
        <v>-4.9</v>
      </c>
      <c r="AL20" s="29">
        <f t="shared" si="9"/>
        <v>-0.620253164556962</v>
      </c>
      <c r="AM20" s="74">
        <f t="shared" si="11"/>
        <v>8</v>
      </c>
      <c r="AN20" s="26"/>
      <c r="AO20" s="26"/>
      <c r="AP20" s="26"/>
      <c r="AQ20" s="26"/>
      <c r="AR20" s="26">
        <v>3.5</v>
      </c>
      <c r="AS20" s="79">
        <v>15.9</v>
      </c>
    </row>
    <row r="21" spans="1:45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74" t="e">
        <f>+#REF!-#REF!-#REF!-#REF!-#REF!</f>
        <v>#REF!</v>
      </c>
      <c r="AH21" s="74">
        <f t="shared" si="6"/>
        <v>0</v>
      </c>
      <c r="AI21" s="74">
        <f t="shared" si="7"/>
        <v>0</v>
      </c>
      <c r="AJ21" s="74">
        <f t="shared" si="8"/>
        <v>0</v>
      </c>
      <c r="AK21" s="29">
        <f t="shared" si="10"/>
        <v>0</v>
      </c>
      <c r="AL21" s="29"/>
      <c r="AM21" s="74">
        <f t="shared" si="11"/>
        <v>0</v>
      </c>
      <c r="AN21" s="26"/>
      <c r="AO21" s="26"/>
      <c r="AP21" s="26"/>
      <c r="AQ21" s="26"/>
      <c r="AR21" s="26"/>
      <c r="AS21" s="73"/>
    </row>
    <row r="22" spans="1:45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50.2</v>
      </c>
      <c r="X22" s="18">
        <v>51.3</v>
      </c>
      <c r="Y22" s="18">
        <v>52.4</v>
      </c>
      <c r="Z22" s="18">
        <v>203.5</v>
      </c>
      <c r="AA22" s="18">
        <v>48.7</v>
      </c>
      <c r="AB22" s="19">
        <v>49.9</v>
      </c>
      <c r="AC22" s="19">
        <v>50.4</v>
      </c>
      <c r="AD22" s="19">
        <v>51.8</v>
      </c>
      <c r="AE22" s="19">
        <v>200.8</v>
      </c>
      <c r="AF22" s="26">
        <v>48.1</v>
      </c>
      <c r="AG22" s="74" t="e">
        <f>+#REF!-#REF!-#REF!-#REF!-#REF!</f>
        <v>#REF!</v>
      </c>
      <c r="AH22" s="74">
        <f t="shared" si="6"/>
        <v>0.09999999999999432</v>
      </c>
      <c r="AI22" s="74">
        <f t="shared" si="7"/>
        <v>0</v>
      </c>
      <c r="AJ22" s="74">
        <f t="shared" si="8"/>
        <v>0.10000000000001563</v>
      </c>
      <c r="AK22" s="29">
        <f t="shared" si="10"/>
        <v>-51.80000000000002</v>
      </c>
      <c r="AL22" s="29">
        <f t="shared" si="9"/>
        <v>-0.5159362549800799</v>
      </c>
      <c r="AM22" s="74">
        <f t="shared" si="11"/>
        <v>101.75</v>
      </c>
      <c r="AN22" s="26"/>
      <c r="AO22" s="26"/>
      <c r="AP22" s="26"/>
      <c r="AQ22" s="26"/>
      <c r="AR22" s="26">
        <v>50.2</v>
      </c>
      <c r="AS22" s="79">
        <v>202.2</v>
      </c>
    </row>
    <row r="23" spans="1:45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61.1</v>
      </c>
      <c r="M23" s="18">
        <v>61.2</v>
      </c>
      <c r="N23" s="18">
        <v>62.2</v>
      </c>
      <c r="O23" s="18">
        <v>63.4</v>
      </c>
      <c r="P23" s="18">
        <v>247.9</v>
      </c>
      <c r="Q23" s="18">
        <v>62.6</v>
      </c>
      <c r="R23" s="18">
        <v>61.5</v>
      </c>
      <c r="S23" s="18">
        <v>62.5</v>
      </c>
      <c r="T23" s="18">
        <v>64.2</v>
      </c>
      <c r="U23" s="18">
        <v>250.8</v>
      </c>
      <c r="V23" s="18">
        <v>62.6</v>
      </c>
      <c r="W23" s="18">
        <v>61.7</v>
      </c>
      <c r="X23" s="18">
        <v>62.9</v>
      </c>
      <c r="Y23" s="18">
        <v>64.2</v>
      </c>
      <c r="Z23" s="18">
        <v>251.3</v>
      </c>
      <c r="AA23" s="18">
        <v>62.9</v>
      </c>
      <c r="AB23" s="19">
        <v>63.7</v>
      </c>
      <c r="AC23" s="19">
        <v>65.3</v>
      </c>
      <c r="AD23" s="19">
        <v>66.9</v>
      </c>
      <c r="AE23" s="19">
        <v>258.8</v>
      </c>
      <c r="AF23" s="71">
        <v>63.9</v>
      </c>
      <c r="AG23" s="74" t="e">
        <f>+#REF!-#REF!-#REF!-#REF!-#REF!</f>
        <v>#REF!</v>
      </c>
      <c r="AH23" s="74">
        <f t="shared" si="6"/>
        <v>0</v>
      </c>
      <c r="AI23" s="74">
        <f t="shared" si="7"/>
        <v>0</v>
      </c>
      <c r="AJ23" s="74">
        <f t="shared" si="8"/>
        <v>-0.0999999999999801</v>
      </c>
      <c r="AK23" s="29">
        <f t="shared" si="10"/>
        <v>-66.90000000000002</v>
      </c>
      <c r="AL23" s="29">
        <f t="shared" si="9"/>
        <v>-0.5170015455950542</v>
      </c>
      <c r="AM23" s="74">
        <f t="shared" si="11"/>
        <v>125.65</v>
      </c>
      <c r="AN23" s="26"/>
      <c r="AO23" s="26"/>
      <c r="AP23" s="26"/>
      <c r="AQ23" s="26"/>
      <c r="AR23" s="26">
        <v>64.7</v>
      </c>
      <c r="AS23" s="79">
        <v>260.1</v>
      </c>
    </row>
    <row r="24" spans="1:45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73"/>
    </row>
    <row r="25" spans="1:46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73"/>
      <c r="AT25" s="1" t="s">
        <v>60</v>
      </c>
    </row>
    <row r="26" spans="1:45" ht="15">
      <c r="A26" s="16" t="s">
        <v>34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33">
        <v>122.3</v>
      </c>
      <c r="Y26" s="25">
        <v>130.77</v>
      </c>
      <c r="Z26" s="33">
        <v>125.89</v>
      </c>
      <c r="AA26" s="25">
        <v>146.34</v>
      </c>
      <c r="AB26" s="26">
        <v>147.82</v>
      </c>
      <c r="AC26" s="26" t="s">
        <v>70</v>
      </c>
      <c r="AD26" s="26" t="s">
        <v>76</v>
      </c>
      <c r="AE26" s="26" t="s">
        <v>77</v>
      </c>
      <c r="AF26" s="26" t="s">
        <v>78</v>
      </c>
      <c r="AG26" s="29" t="e">
        <f>AVERAGE(#REF!)-#REF!</f>
        <v>#REF!</v>
      </c>
      <c r="AH26" s="29">
        <f>AVERAGE(L26:O26)-P26</f>
        <v>-0.0049999999999954525</v>
      </c>
      <c r="AI26" s="75">
        <f>+AVERAGE(Q26:T26)-U26</f>
        <v>-0.0024999999999977263</v>
      </c>
      <c r="AJ26" s="75">
        <f aca="true" t="shared" si="12" ref="AJ26:AJ33">+AVERAGE(V26:Y26)-Z26</f>
        <v>-0.005000000000009663</v>
      </c>
      <c r="AK26" s="75"/>
      <c r="AL26" s="75"/>
      <c r="AM26" s="75"/>
      <c r="AN26" s="75"/>
      <c r="AO26" s="75"/>
      <c r="AP26" s="26"/>
      <c r="AQ26" s="75"/>
      <c r="AR26" s="75" t="s">
        <v>61</v>
      </c>
      <c r="AS26" s="73" t="s">
        <v>62</v>
      </c>
    </row>
    <row r="27" spans="1:45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8">
        <v>188.64</v>
      </c>
      <c r="AC27" s="28" t="s">
        <v>79</v>
      </c>
      <c r="AD27" s="28" t="s">
        <v>82</v>
      </c>
      <c r="AE27" s="29" t="s">
        <v>85</v>
      </c>
      <c r="AF27" s="26" t="s">
        <v>68</v>
      </c>
      <c r="AG27" s="29" t="e">
        <f>AVERAGE(#REF!)-#REF!</f>
        <v>#REF!</v>
      </c>
      <c r="AH27" s="29">
        <f aca="true" t="shared" si="13" ref="AH27:AH33">AVERAGE(L27:O27)-P27</f>
        <v>0</v>
      </c>
      <c r="AI27" s="75">
        <f aca="true" t="shared" si="14" ref="AI27:AI33">+AVERAGE(Q27:T27)-U27</f>
        <v>0.002500000000026148</v>
      </c>
      <c r="AJ27" s="75">
        <f t="shared" si="12"/>
        <v>-0.0024999999999977263</v>
      </c>
      <c r="AK27" s="75"/>
      <c r="AL27" s="75"/>
      <c r="AM27" s="75"/>
      <c r="AN27" s="75"/>
      <c r="AO27" s="75"/>
      <c r="AP27" s="26"/>
      <c r="AQ27" s="75"/>
      <c r="AR27" s="75" t="s">
        <v>88</v>
      </c>
      <c r="AS27" s="73" t="s">
        <v>71</v>
      </c>
    </row>
    <row r="28" spans="1:45" ht="15">
      <c r="A28" s="16" t="s">
        <v>35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2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2">
        <v>89.12</v>
      </c>
      <c r="AB28" s="53">
        <v>95.08</v>
      </c>
      <c r="AC28" s="53" t="s">
        <v>80</v>
      </c>
      <c r="AD28" s="53" t="s">
        <v>83</v>
      </c>
      <c r="AE28" s="32" t="s">
        <v>86</v>
      </c>
      <c r="AF28" s="26" t="s">
        <v>63</v>
      </c>
      <c r="AG28" s="29" t="e">
        <f>AVERAGE(#REF!)-#REF!</f>
        <v>#REF!</v>
      </c>
      <c r="AH28" s="29">
        <f t="shared" si="13"/>
        <v>-0.0024999999999977263</v>
      </c>
      <c r="AI28" s="75">
        <f t="shared" si="14"/>
        <v>-0.0024999999999977263</v>
      </c>
      <c r="AJ28" s="75">
        <f t="shared" si="12"/>
        <v>0</v>
      </c>
      <c r="AK28" s="75"/>
      <c r="AL28" s="75"/>
      <c r="AM28" s="75"/>
      <c r="AN28" s="75"/>
      <c r="AO28" s="75"/>
      <c r="AP28" s="26"/>
      <c r="AQ28" s="75"/>
      <c r="AR28" s="75" t="s">
        <v>89</v>
      </c>
      <c r="AS28" s="73" t="s">
        <v>63</v>
      </c>
    </row>
    <row r="29" spans="1:45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111.12</v>
      </c>
      <c r="AA29" s="24">
        <v>166.69</v>
      </c>
      <c r="AB29" s="28">
        <v>148.99</v>
      </c>
      <c r="AC29" s="28" t="s">
        <v>81</v>
      </c>
      <c r="AD29" s="28" t="s">
        <v>84</v>
      </c>
      <c r="AE29" s="29" t="s">
        <v>87</v>
      </c>
      <c r="AF29" s="26" t="s">
        <v>69</v>
      </c>
      <c r="AG29" s="29" t="e">
        <f>AVERAGE(#REF!)-#REF!</f>
        <v>#REF!</v>
      </c>
      <c r="AH29" s="29">
        <f t="shared" si="13"/>
        <v>-0.0024999999999977263</v>
      </c>
      <c r="AI29" s="75">
        <f t="shared" si="14"/>
        <v>-0.004999999999981242</v>
      </c>
      <c r="AJ29" s="75">
        <f t="shared" si="12"/>
        <v>0</v>
      </c>
      <c r="AK29" s="75"/>
      <c r="AL29" s="75"/>
      <c r="AM29" s="75"/>
      <c r="AN29" s="75"/>
      <c r="AO29" s="75"/>
      <c r="AP29" s="26"/>
      <c r="AQ29" s="75"/>
      <c r="AR29" s="75" t="s">
        <v>90</v>
      </c>
      <c r="AS29" s="73" t="s">
        <v>72</v>
      </c>
    </row>
    <row r="30" spans="1:45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26">
        <v>85.4</v>
      </c>
      <c r="AC30" s="26" t="s">
        <v>91</v>
      </c>
      <c r="AD30" s="26" t="s">
        <v>92</v>
      </c>
      <c r="AE30" s="26" t="s">
        <v>93</v>
      </c>
      <c r="AF30" s="26" t="s">
        <v>94</v>
      </c>
      <c r="AG30" s="29" t="e">
        <f>AVERAGE(#REF!)-#REF!</f>
        <v>#REF!</v>
      </c>
      <c r="AH30" s="29">
        <f t="shared" si="13"/>
        <v>0.005000000000009663</v>
      </c>
      <c r="AI30" s="75">
        <f t="shared" si="14"/>
        <v>0.0024999999999977263</v>
      </c>
      <c r="AJ30" s="75">
        <f t="shared" si="12"/>
        <v>-0.0024999999999977263</v>
      </c>
      <c r="AK30" s="75"/>
      <c r="AL30" s="75"/>
      <c r="AM30" s="75"/>
      <c r="AN30" s="75"/>
      <c r="AO30" s="75"/>
      <c r="AP30" s="26"/>
      <c r="AQ30" s="75"/>
      <c r="AR30" s="75" t="s">
        <v>95</v>
      </c>
      <c r="AS30" s="73" t="s">
        <v>94</v>
      </c>
    </row>
    <row r="31" spans="1:45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49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26">
        <v>113.7</v>
      </c>
      <c r="AC31" s="26" t="s">
        <v>96</v>
      </c>
      <c r="AD31" s="26" t="s">
        <v>73</v>
      </c>
      <c r="AE31" s="26" t="s">
        <v>97</v>
      </c>
      <c r="AF31" s="26" t="s">
        <v>75</v>
      </c>
      <c r="AG31" s="29" t="e">
        <f>AVERAGE(#REF!)-#REF!</f>
        <v>#REF!</v>
      </c>
      <c r="AH31" s="29">
        <f t="shared" si="13"/>
        <v>-0.05000000000001137</v>
      </c>
      <c r="AI31" s="75">
        <f t="shared" si="14"/>
        <v>0.05000000000001137</v>
      </c>
      <c r="AJ31" s="75">
        <f t="shared" si="12"/>
        <v>0</v>
      </c>
      <c r="AK31" s="75"/>
      <c r="AL31" s="75"/>
      <c r="AM31" s="75"/>
      <c r="AN31" s="75"/>
      <c r="AO31" s="75"/>
      <c r="AP31" s="26"/>
      <c r="AQ31" s="75"/>
      <c r="AR31" s="75" t="s">
        <v>73</v>
      </c>
      <c r="AS31" s="73" t="s">
        <v>64</v>
      </c>
    </row>
    <row r="32" spans="1:45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49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26">
        <v>105.6</v>
      </c>
      <c r="AC32" s="26" t="s">
        <v>74</v>
      </c>
      <c r="AD32" s="26" t="s">
        <v>58</v>
      </c>
      <c r="AE32" s="26" t="s">
        <v>98</v>
      </c>
      <c r="AF32" s="26" t="s">
        <v>59</v>
      </c>
      <c r="AG32" s="29" t="e">
        <f>AVERAGE(#REF!)-#REF!</f>
        <v>#REF!</v>
      </c>
      <c r="AH32" s="29">
        <f t="shared" si="13"/>
        <v>0.025000000000005684</v>
      </c>
      <c r="AI32" s="75">
        <f t="shared" si="14"/>
        <v>-0.04999999999998295</v>
      </c>
      <c r="AJ32" s="75">
        <f t="shared" si="12"/>
        <v>-0.04999999999999716</v>
      </c>
      <c r="AK32" s="75"/>
      <c r="AL32" s="75"/>
      <c r="AM32" s="75"/>
      <c r="AN32" s="75"/>
      <c r="AO32" s="75"/>
      <c r="AP32" s="26"/>
      <c r="AQ32" s="75"/>
      <c r="AR32" s="75" t="s">
        <v>64</v>
      </c>
      <c r="AS32" s="73" t="s">
        <v>65</v>
      </c>
    </row>
    <row r="33" spans="1:45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26">
        <v>134.6</v>
      </c>
      <c r="AC33" s="26" t="s">
        <v>99</v>
      </c>
      <c r="AD33" s="26" t="s">
        <v>100</v>
      </c>
      <c r="AE33" s="26" t="s">
        <v>101</v>
      </c>
      <c r="AF33" s="26" t="s">
        <v>66</v>
      </c>
      <c r="AG33" s="29" t="e">
        <f>AVERAGE(#REF!)-#REF!</f>
        <v>#REF!</v>
      </c>
      <c r="AH33" s="29">
        <f t="shared" si="13"/>
        <v>0.024999999999991473</v>
      </c>
      <c r="AI33" s="75">
        <f t="shared" si="14"/>
        <v>0.025000000000005684</v>
      </c>
      <c r="AJ33" s="75">
        <f t="shared" si="12"/>
        <v>0</v>
      </c>
      <c r="AK33" s="75"/>
      <c r="AL33" s="75"/>
      <c r="AM33" s="75"/>
      <c r="AN33" s="75"/>
      <c r="AO33" s="75"/>
      <c r="AP33" s="26"/>
      <c r="AQ33" s="75"/>
      <c r="AR33" s="75" t="s">
        <v>102</v>
      </c>
      <c r="AS33" s="73" t="s">
        <v>67</v>
      </c>
    </row>
    <row r="34" spans="1:45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73"/>
    </row>
    <row r="35" spans="1:45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73"/>
    </row>
    <row r="36" spans="1:45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625</v>
      </c>
      <c r="S36" s="27">
        <v>650</v>
      </c>
      <c r="T36" s="27">
        <v>620</v>
      </c>
      <c r="U36" s="27">
        <v>2453</v>
      </c>
      <c r="V36" s="27">
        <v>557</v>
      </c>
      <c r="W36" s="27">
        <v>631</v>
      </c>
      <c r="X36" s="27">
        <v>716</v>
      </c>
      <c r="Y36" s="27">
        <v>679</v>
      </c>
      <c r="Z36" s="2">
        <f aca="true" t="shared" si="15" ref="Z36:Z43">SUM(V36:Y36)</f>
        <v>2583</v>
      </c>
      <c r="AA36" s="27">
        <v>583</v>
      </c>
      <c r="AB36" s="29">
        <v>640</v>
      </c>
      <c r="AC36" s="29">
        <v>660</v>
      </c>
      <c r="AD36" s="29">
        <v>635</v>
      </c>
      <c r="AE36" s="15">
        <f aca="true" t="shared" si="16" ref="AE36:AE43">SUM(AA36:AD36)</f>
        <v>2518</v>
      </c>
      <c r="AF36" s="29">
        <v>550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0</v>
      </c>
      <c r="AJ36" s="29">
        <f aca="true" t="shared" si="19" ref="AJ36:AJ43">+Z36-W36-V36-X36-Y36</f>
        <v>0</v>
      </c>
      <c r="AK36" s="29">
        <f>+AA36+AB36+AC36-AE36</f>
        <v>-635</v>
      </c>
      <c r="AL36" s="29">
        <f aca="true" t="shared" si="20" ref="AL36:AL43">+AK36*2/AE36</f>
        <v>-0.5043685464654488</v>
      </c>
      <c r="AM36" s="29"/>
      <c r="AN36" s="29"/>
      <c r="AO36" s="29"/>
      <c r="AP36" s="29"/>
      <c r="AQ36" s="29"/>
      <c r="AR36" s="29">
        <v>625</v>
      </c>
      <c r="AS36" s="72">
        <v>2425</v>
      </c>
    </row>
    <row r="37" spans="1:45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628</v>
      </c>
      <c r="X37" s="27">
        <v>516</v>
      </c>
      <c r="Y37" s="27">
        <v>516</v>
      </c>
      <c r="Z37" s="2">
        <f t="shared" si="15"/>
        <v>2250</v>
      </c>
      <c r="AA37" s="27">
        <v>596</v>
      </c>
      <c r="AB37" s="29">
        <v>755</v>
      </c>
      <c r="AC37" s="29">
        <v>615</v>
      </c>
      <c r="AD37" s="29">
        <v>555</v>
      </c>
      <c r="AE37" s="15">
        <f t="shared" si="16"/>
        <v>2521</v>
      </c>
      <c r="AF37" s="29">
        <v>635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-555</v>
      </c>
      <c r="AL37" s="29">
        <f t="shared" si="20"/>
        <v>-0.4403014676715589</v>
      </c>
      <c r="AM37" s="29"/>
      <c r="AN37" s="29"/>
      <c r="AO37" s="29"/>
      <c r="AP37" s="29"/>
      <c r="AQ37" s="29"/>
      <c r="AR37" s="29">
        <v>690</v>
      </c>
      <c r="AS37" s="72">
        <v>2560</v>
      </c>
    </row>
    <row r="38" spans="1:45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9">
        <v>48</v>
      </c>
      <c r="AC38" s="29">
        <v>37</v>
      </c>
      <c r="AD38" s="29">
        <v>40</v>
      </c>
      <c r="AE38" s="15">
        <f t="shared" si="16"/>
        <v>171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-0.4678362573099415</v>
      </c>
      <c r="AM38" s="29"/>
      <c r="AN38" s="29"/>
      <c r="AO38" s="29"/>
      <c r="AP38" s="29"/>
      <c r="AQ38" s="29"/>
      <c r="AR38" s="29">
        <v>42</v>
      </c>
      <c r="AS38" s="72">
        <v>166</v>
      </c>
    </row>
    <row r="39" spans="1:45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1201</v>
      </c>
      <c r="N39" s="27">
        <v>1260</v>
      </c>
      <c r="O39" s="27">
        <v>1481</v>
      </c>
      <c r="P39" s="27">
        <v>5190</v>
      </c>
      <c r="Q39" s="27">
        <v>1442</v>
      </c>
      <c r="R39" s="27">
        <v>1301</v>
      </c>
      <c r="S39" s="27">
        <v>1251</v>
      </c>
      <c r="T39" s="27">
        <v>1386</v>
      </c>
      <c r="U39" s="27">
        <v>5381</v>
      </c>
      <c r="V39" s="27">
        <v>1218</v>
      </c>
      <c r="W39" s="27">
        <v>1226</v>
      </c>
      <c r="X39" s="27">
        <v>1205</v>
      </c>
      <c r="Y39" s="27">
        <v>1343</v>
      </c>
      <c r="Z39" s="2">
        <f t="shared" si="15"/>
        <v>4992</v>
      </c>
      <c r="AA39" s="27">
        <v>1345</v>
      </c>
      <c r="AB39" s="29">
        <v>1250</v>
      </c>
      <c r="AC39" s="29">
        <v>1135</v>
      </c>
      <c r="AD39" s="29">
        <v>1275</v>
      </c>
      <c r="AE39" s="15">
        <f t="shared" si="16"/>
        <v>5005</v>
      </c>
      <c r="AF39" s="29">
        <v>1255</v>
      </c>
      <c r="AG39" s="29" t="e">
        <f>+#REF!-#REF!-#REF!-#REF!-#REF!</f>
        <v>#REF!</v>
      </c>
      <c r="AH39" s="29">
        <f t="shared" si="17"/>
        <v>0</v>
      </c>
      <c r="AI39" s="29">
        <f t="shared" si="18"/>
        <v>1</v>
      </c>
      <c r="AJ39" s="29">
        <f t="shared" si="19"/>
        <v>0</v>
      </c>
      <c r="AK39" s="29">
        <f t="shared" si="21"/>
        <v>-1275</v>
      </c>
      <c r="AL39" s="29">
        <f t="shared" si="20"/>
        <v>-0.5094905094905094</v>
      </c>
      <c r="AM39" s="29"/>
      <c r="AN39" s="29"/>
      <c r="AO39" s="29"/>
      <c r="AP39" s="29"/>
      <c r="AQ39" s="29"/>
      <c r="AR39" s="29">
        <v>1250</v>
      </c>
      <c r="AS39" s="72">
        <v>5085</v>
      </c>
    </row>
    <row r="40" spans="1:45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207</v>
      </c>
      <c r="W40" s="27">
        <v>210</v>
      </c>
      <c r="X40" s="27">
        <v>229</v>
      </c>
      <c r="Y40" s="27">
        <v>233</v>
      </c>
      <c r="Z40" s="2">
        <f t="shared" si="15"/>
        <v>879</v>
      </c>
      <c r="AA40" s="27">
        <v>212</v>
      </c>
      <c r="AB40" s="29">
        <v>235</v>
      </c>
      <c r="AC40" s="29">
        <v>240</v>
      </c>
      <c r="AD40" s="29">
        <v>240</v>
      </c>
      <c r="AE40" s="15">
        <f t="shared" si="16"/>
        <v>927</v>
      </c>
      <c r="AF40" s="29">
        <v>230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-240</v>
      </c>
      <c r="AL40" s="29">
        <f t="shared" si="20"/>
        <v>-0.517799352750809</v>
      </c>
      <c r="AM40" s="29"/>
      <c r="AN40" s="29"/>
      <c r="AO40" s="29"/>
      <c r="AP40" s="29"/>
      <c r="AQ40" s="29"/>
      <c r="AR40" s="29">
        <v>230</v>
      </c>
      <c r="AS40" s="72">
        <v>890</v>
      </c>
    </row>
    <row r="41" spans="1:45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1588</v>
      </c>
      <c r="N41" s="27">
        <v>1976</v>
      </c>
      <c r="O41" s="27">
        <v>1878</v>
      </c>
      <c r="P41" s="27">
        <v>6968</v>
      </c>
      <c r="Q41" s="27">
        <v>1734</v>
      </c>
      <c r="R41" s="27">
        <v>1790</v>
      </c>
      <c r="S41" s="27">
        <v>1864</v>
      </c>
      <c r="T41" s="27">
        <v>1886</v>
      </c>
      <c r="U41" s="27">
        <v>7274</v>
      </c>
      <c r="V41" s="27">
        <v>1759</v>
      </c>
      <c r="W41" s="27">
        <v>1876</v>
      </c>
      <c r="X41" s="27">
        <v>1856</v>
      </c>
      <c r="Y41" s="27">
        <v>1873</v>
      </c>
      <c r="Z41" s="2">
        <f t="shared" si="15"/>
        <v>7364</v>
      </c>
      <c r="AA41" s="27">
        <v>1831</v>
      </c>
      <c r="AB41" s="29">
        <v>1825</v>
      </c>
      <c r="AC41" s="29">
        <v>1900</v>
      </c>
      <c r="AD41" s="29">
        <v>1800</v>
      </c>
      <c r="AE41" s="15">
        <f t="shared" si="16"/>
        <v>7356</v>
      </c>
      <c r="AF41" s="29">
        <v>1825</v>
      </c>
      <c r="AG41" s="29" t="e">
        <f>+#REF!-#REF!-#REF!-#REF!-#REF!</f>
        <v>#REF!</v>
      </c>
      <c r="AH41" s="29">
        <f t="shared" si="17"/>
        <v>0</v>
      </c>
      <c r="AI41" s="29">
        <f t="shared" si="18"/>
        <v>0</v>
      </c>
      <c r="AJ41" s="29">
        <f t="shared" si="19"/>
        <v>0</v>
      </c>
      <c r="AK41" s="29">
        <f t="shared" si="21"/>
        <v>-1800</v>
      </c>
      <c r="AL41" s="29">
        <f t="shared" si="20"/>
        <v>-0.4893964110929853</v>
      </c>
      <c r="AM41" s="29"/>
      <c r="AN41" s="29"/>
      <c r="AO41" s="29"/>
      <c r="AP41" s="29"/>
      <c r="AQ41" s="29"/>
      <c r="AR41" s="29">
        <v>1825</v>
      </c>
      <c r="AS41" s="72">
        <v>7475</v>
      </c>
    </row>
    <row r="42" spans="1:45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702</v>
      </c>
      <c r="Q42" s="36">
        <v>181</v>
      </c>
      <c r="R42" s="36">
        <v>185</v>
      </c>
      <c r="S42" s="36">
        <v>216</v>
      </c>
      <c r="T42" s="36">
        <v>217</v>
      </c>
      <c r="U42" s="36">
        <v>798</v>
      </c>
      <c r="V42" s="36">
        <v>178</v>
      </c>
      <c r="W42" s="36">
        <v>182</v>
      </c>
      <c r="X42" s="36">
        <v>197</v>
      </c>
      <c r="Y42" s="36">
        <v>201</v>
      </c>
      <c r="Z42" s="2">
        <f t="shared" si="15"/>
        <v>758</v>
      </c>
      <c r="AA42" s="36">
        <v>163</v>
      </c>
      <c r="AB42" s="37">
        <v>180</v>
      </c>
      <c r="AC42" s="37">
        <v>185</v>
      </c>
      <c r="AD42" s="37">
        <v>190</v>
      </c>
      <c r="AE42" s="15">
        <f t="shared" si="16"/>
        <v>718</v>
      </c>
      <c r="AF42" s="29">
        <v>180</v>
      </c>
      <c r="AG42" s="29" t="e">
        <f>+#REF!-#REF!-#REF!-#REF!-#REF!</f>
        <v>#REF!</v>
      </c>
      <c r="AH42" s="29">
        <f t="shared" si="17"/>
        <v>0</v>
      </c>
      <c r="AI42" s="29">
        <f t="shared" si="18"/>
        <v>-1</v>
      </c>
      <c r="AJ42" s="29">
        <f t="shared" si="19"/>
        <v>0</v>
      </c>
      <c r="AK42" s="29">
        <f t="shared" si="21"/>
        <v>-190</v>
      </c>
      <c r="AL42" s="29">
        <f t="shared" si="20"/>
        <v>-0.5292479108635098</v>
      </c>
      <c r="AM42" s="29"/>
      <c r="AN42" s="29"/>
      <c r="AO42" s="29"/>
      <c r="AP42" s="29"/>
      <c r="AQ42" s="29"/>
      <c r="AR42" s="29">
        <v>185</v>
      </c>
      <c r="AS42" s="72">
        <v>750</v>
      </c>
    </row>
    <row r="43" spans="1:45" ht="15">
      <c r="A43" s="68" t="s">
        <v>33</v>
      </c>
      <c r="B43" s="66"/>
      <c r="C43" s="66"/>
      <c r="D43" s="66">
        <v>2210</v>
      </c>
      <c r="E43" s="66">
        <v>2024</v>
      </c>
      <c r="F43" s="66">
        <v>2196</v>
      </c>
      <c r="G43" s="66">
        <v>2075</v>
      </c>
      <c r="H43" s="67">
        <v>1894</v>
      </c>
      <c r="I43" s="67">
        <v>1951</v>
      </c>
      <c r="J43" s="67">
        <v>2157</v>
      </c>
      <c r="K43" s="67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1301</v>
      </c>
      <c r="X43" s="36">
        <v>1255</v>
      </c>
      <c r="Y43" s="36">
        <v>1076</v>
      </c>
      <c r="Z43" s="67">
        <f t="shared" si="15"/>
        <v>4958</v>
      </c>
      <c r="AA43" s="36">
        <v>1196</v>
      </c>
      <c r="AB43" s="37">
        <v>1200</v>
      </c>
      <c r="AC43" s="37">
        <v>1200</v>
      </c>
      <c r="AD43" s="37">
        <v>1200</v>
      </c>
      <c r="AE43" s="63">
        <f t="shared" si="16"/>
        <v>4796</v>
      </c>
      <c r="AF43" s="76">
        <v>1190</v>
      </c>
      <c r="AG43" s="76" t="e">
        <f>+#REF!-#REF!-#REF!-#REF!-#REF!</f>
        <v>#REF!</v>
      </c>
      <c r="AH43" s="76">
        <f t="shared" si="17"/>
        <v>-1</v>
      </c>
      <c r="AI43" s="76">
        <f t="shared" si="18"/>
        <v>0</v>
      </c>
      <c r="AJ43" s="76">
        <f t="shared" si="19"/>
        <v>0</v>
      </c>
      <c r="AK43" s="76">
        <f t="shared" si="21"/>
        <v>-1200</v>
      </c>
      <c r="AL43" s="76">
        <f t="shared" si="20"/>
        <v>-0.5004170141784821</v>
      </c>
      <c r="AM43" s="76"/>
      <c r="AN43" s="76"/>
      <c r="AO43" s="76"/>
      <c r="AP43" s="76"/>
      <c r="AQ43" s="76"/>
      <c r="AR43" s="76">
        <v>1190</v>
      </c>
      <c r="AS43" s="77">
        <v>4760</v>
      </c>
    </row>
    <row r="44" spans="1:31" ht="15">
      <c r="A44" s="38" t="s">
        <v>107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106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81" t="s">
        <v>103</v>
      </c>
    </row>
    <row r="49" ht="12.75">
      <c r="A49" s="44"/>
    </row>
    <row r="50" spans="1:31" ht="36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1">
      <pane xSplit="3" ySplit="2" topLeftCell="D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L55" sqref="L55"/>
    </sheetView>
  </sheetViews>
  <sheetFormatPr defaultColWidth="9.140625" defaultRowHeight="12.75"/>
  <cols>
    <col min="1" max="1" width="4.421875" style="0" bestFit="1" customWidth="1"/>
    <col min="2" max="2" width="5.00390625" style="0" bestFit="1" customWidth="1"/>
    <col min="3" max="3" width="9.140625" style="54" customWidth="1"/>
    <col min="7" max="7" width="10.57421875" style="54" bestFit="1" customWidth="1"/>
    <col min="8" max="8" width="4.140625" style="54" customWidth="1"/>
  </cols>
  <sheetData>
    <row r="2" spans="2:4" ht="12.75">
      <c r="B2" s="61" t="s">
        <v>52</v>
      </c>
      <c r="C2" s="60"/>
      <c r="D2" t="s">
        <v>53</v>
      </c>
    </row>
    <row r="3" ht="12.75">
      <c r="D3" s="62" t="s">
        <v>57</v>
      </c>
    </row>
    <row r="5" spans="2:4" ht="12.75">
      <c r="B5" s="61" t="s">
        <v>54</v>
      </c>
      <c r="D5" t="s">
        <v>55</v>
      </c>
    </row>
    <row r="6" ht="12.75">
      <c r="D6" t="s">
        <v>56</v>
      </c>
    </row>
    <row r="11" spans="4:10" ht="12.75">
      <c r="D11" s="56" t="s">
        <v>36</v>
      </c>
      <c r="E11" s="56" t="s">
        <v>36</v>
      </c>
      <c r="F11" s="56"/>
      <c r="G11" s="56" t="s">
        <v>44</v>
      </c>
      <c r="H11" s="56"/>
      <c r="I11" s="56" t="s">
        <v>45</v>
      </c>
      <c r="J11" s="56" t="s">
        <v>45</v>
      </c>
    </row>
    <row r="12" spans="4:10" ht="12.75">
      <c r="D12" s="56" t="s">
        <v>38</v>
      </c>
      <c r="E12" s="56" t="s">
        <v>37</v>
      </c>
      <c r="F12" s="56" t="s">
        <v>39</v>
      </c>
      <c r="G12" s="56" t="s">
        <v>41</v>
      </c>
      <c r="H12" s="56"/>
      <c r="I12" s="56" t="s">
        <v>38</v>
      </c>
      <c r="J12" s="56" t="s">
        <v>37</v>
      </c>
    </row>
    <row r="13" spans="1:10" ht="12.75">
      <c r="A13" s="78">
        <v>2014</v>
      </c>
      <c r="B13" s="57" t="s">
        <v>46</v>
      </c>
      <c r="D13" s="54"/>
      <c r="E13" s="54"/>
      <c r="F13" s="54"/>
      <c r="I13" s="54"/>
      <c r="J13" s="54"/>
    </row>
    <row r="14" spans="2:6" ht="12.75">
      <c r="B14" s="54" t="s">
        <v>47</v>
      </c>
      <c r="C14" s="54" t="s">
        <v>36</v>
      </c>
      <c r="D14" s="54"/>
      <c r="E14" s="54"/>
      <c r="F14" s="54">
        <f>E14-D14</f>
        <v>0</v>
      </c>
    </row>
    <row r="15" spans="2:10" ht="12.75">
      <c r="B15" s="54" t="s">
        <v>47</v>
      </c>
      <c r="C15" s="54" t="s">
        <v>40</v>
      </c>
      <c r="G15" s="54">
        <v>167.49</v>
      </c>
      <c r="I15" s="54">
        <f>G15-(F14/2)</f>
        <v>167.49</v>
      </c>
      <c r="J15" s="54">
        <f>G15+(F14/2)</f>
        <v>167.49</v>
      </c>
    </row>
    <row r="16" spans="2:10" ht="12.75">
      <c r="B16" s="54" t="s">
        <v>47</v>
      </c>
      <c r="C16" s="54" t="s">
        <v>42</v>
      </c>
      <c r="G16" s="54">
        <v>89.12</v>
      </c>
      <c r="I16" s="54">
        <f>G16-(F$14/2)</f>
        <v>89.12</v>
      </c>
      <c r="J16" s="54">
        <f>G16+(F$14/2)</f>
        <v>89.12</v>
      </c>
    </row>
    <row r="17" spans="2:10" ht="12.75">
      <c r="B17" s="54" t="s">
        <v>47</v>
      </c>
      <c r="C17" s="54" t="s">
        <v>43</v>
      </c>
      <c r="G17" s="54">
        <v>166.69</v>
      </c>
      <c r="I17" s="54">
        <f>G17-(F$14/2)</f>
        <v>166.69</v>
      </c>
      <c r="J17" s="54">
        <f>G17+(F$14/2)</f>
        <v>166.69</v>
      </c>
    </row>
    <row r="18" ht="12.75">
      <c r="J18" s="50"/>
    </row>
    <row r="19" spans="2:10" ht="12.75">
      <c r="B19" s="58" t="s">
        <v>48</v>
      </c>
      <c r="C19" s="54" t="s">
        <v>36</v>
      </c>
      <c r="D19" s="54"/>
      <c r="E19" s="54"/>
      <c r="F19" s="54">
        <f>E19-D19</f>
        <v>0</v>
      </c>
      <c r="G19" s="54">
        <v>147.82</v>
      </c>
      <c r="J19" s="50"/>
    </row>
    <row r="20" spans="2:10" ht="12.75">
      <c r="B20" s="58" t="s">
        <v>48</v>
      </c>
      <c r="C20" s="54" t="s">
        <v>40</v>
      </c>
      <c r="D20" s="54"/>
      <c r="E20" s="54"/>
      <c r="F20" s="54"/>
      <c r="G20" s="54">
        <v>188.64</v>
      </c>
      <c r="I20" s="54">
        <f>G20-(F$19/2)</f>
        <v>188.64</v>
      </c>
      <c r="J20" s="54">
        <f>G20+(F$19/2)</f>
        <v>188.64</v>
      </c>
    </row>
    <row r="21" spans="2:10" ht="12.75">
      <c r="B21" s="58" t="s">
        <v>48</v>
      </c>
      <c r="C21" s="54" t="s">
        <v>42</v>
      </c>
      <c r="D21" s="54"/>
      <c r="E21" s="54"/>
      <c r="F21" s="54"/>
      <c r="G21" s="54">
        <v>95.08</v>
      </c>
      <c r="I21" s="54">
        <f>G21-(F$19/2)</f>
        <v>95.08</v>
      </c>
      <c r="J21" s="54">
        <f>G21+(F$19/2)</f>
        <v>95.08</v>
      </c>
    </row>
    <row r="22" spans="2:10" ht="12.75">
      <c r="B22" s="58" t="s">
        <v>48</v>
      </c>
      <c r="C22" s="54" t="s">
        <v>43</v>
      </c>
      <c r="D22" s="54"/>
      <c r="E22" s="54"/>
      <c r="F22" s="54"/>
      <c r="G22" s="54">
        <v>148.99</v>
      </c>
      <c r="I22" s="54">
        <f>G22-(F$19/2)</f>
        <v>148.99</v>
      </c>
      <c r="J22" s="54">
        <f>G22+(F$19/2)</f>
        <v>148.99</v>
      </c>
    </row>
    <row r="23" spans="4:10" ht="12.75">
      <c r="D23" s="54"/>
      <c r="E23" s="54"/>
      <c r="F23" s="54"/>
      <c r="J23" s="50"/>
    </row>
    <row r="24" spans="2:10" ht="12.75">
      <c r="B24" s="58" t="s">
        <v>49</v>
      </c>
      <c r="C24" s="54" t="s">
        <v>36</v>
      </c>
      <c r="D24" s="54">
        <v>145</v>
      </c>
      <c r="E24" s="54">
        <v>151</v>
      </c>
      <c r="F24" s="54">
        <f>E24-D24</f>
        <v>6</v>
      </c>
      <c r="J24" s="50"/>
    </row>
    <row r="25" spans="2:10" ht="12.75">
      <c r="B25" s="58" t="s">
        <v>49</v>
      </c>
      <c r="C25" s="54" t="s">
        <v>40</v>
      </c>
      <c r="G25" s="54">
        <v>186</v>
      </c>
      <c r="I25" s="54">
        <f>G25-(F$24/2)</f>
        <v>183</v>
      </c>
      <c r="J25" s="54">
        <f>G25+(F$24/2)</f>
        <v>189</v>
      </c>
    </row>
    <row r="26" spans="2:10" ht="12.75">
      <c r="B26" s="58" t="s">
        <v>49</v>
      </c>
      <c r="C26" s="54" t="s">
        <v>42</v>
      </c>
      <c r="G26" s="54">
        <v>95</v>
      </c>
      <c r="I26" s="54">
        <f>G26-(F$24/2)</f>
        <v>92</v>
      </c>
      <c r="J26" s="54">
        <f>G26+(F$24/2)</f>
        <v>98</v>
      </c>
    </row>
    <row r="27" spans="2:10" ht="12.75">
      <c r="B27" s="58" t="s">
        <v>49</v>
      </c>
      <c r="C27" s="54" t="s">
        <v>43</v>
      </c>
      <c r="G27" s="54">
        <v>145</v>
      </c>
      <c r="I27" s="54">
        <f>G27-(F$24/2)</f>
        <v>142</v>
      </c>
      <c r="J27" s="54">
        <f>G27+(F$24/2)</f>
        <v>148</v>
      </c>
    </row>
    <row r="28" ht="12.75">
      <c r="J28" s="50"/>
    </row>
    <row r="29" spans="2:10" ht="12.75">
      <c r="B29" s="54" t="s">
        <v>50</v>
      </c>
      <c r="C29" s="54" t="s">
        <v>36</v>
      </c>
      <c r="D29" s="54">
        <v>145</v>
      </c>
      <c r="E29" s="54">
        <v>155</v>
      </c>
      <c r="F29" s="54">
        <f>E29-D29</f>
        <v>10</v>
      </c>
      <c r="J29" s="50"/>
    </row>
    <row r="30" spans="2:10" ht="12.75">
      <c r="B30" s="54" t="s">
        <v>50</v>
      </c>
      <c r="C30" s="54" t="s">
        <v>40</v>
      </c>
      <c r="G30" s="54">
        <v>185</v>
      </c>
      <c r="I30" s="54">
        <f>G30-(F$29/2)</f>
        <v>180</v>
      </c>
      <c r="J30" s="54">
        <f>G30+(F$29/2)</f>
        <v>190</v>
      </c>
    </row>
    <row r="31" spans="2:10" ht="12.75">
      <c r="B31" s="54" t="s">
        <v>50</v>
      </c>
      <c r="C31" s="54" t="s">
        <v>42</v>
      </c>
      <c r="G31" s="54">
        <v>93</v>
      </c>
      <c r="I31" s="54">
        <f>G31-(F$29/2)</f>
        <v>88</v>
      </c>
      <c r="J31" s="54">
        <f>G31+(F$29/2)</f>
        <v>98</v>
      </c>
    </row>
    <row r="32" spans="2:10" ht="12.75">
      <c r="B32" s="54" t="s">
        <v>50</v>
      </c>
      <c r="C32" s="54" t="s">
        <v>43</v>
      </c>
      <c r="G32" s="54">
        <v>140</v>
      </c>
      <c r="I32" s="54">
        <f>G32-(F$29/2)</f>
        <v>135</v>
      </c>
      <c r="J32" s="54">
        <f>G32+(F$29/2)</f>
        <v>145</v>
      </c>
    </row>
    <row r="33" ht="12.75">
      <c r="J33" s="50"/>
    </row>
    <row r="34" spans="2:10" ht="12.75">
      <c r="B34" s="55">
        <v>2014</v>
      </c>
      <c r="C34" s="54" t="s">
        <v>36</v>
      </c>
      <c r="D34" s="54">
        <v>146</v>
      </c>
      <c r="E34" s="54">
        <v>150</v>
      </c>
      <c r="F34" s="54">
        <f>E34-D34</f>
        <v>4</v>
      </c>
      <c r="J34" s="50"/>
    </row>
    <row r="35" spans="2:10" ht="12.75">
      <c r="B35" s="55">
        <v>2014</v>
      </c>
      <c r="C35" s="54" t="s">
        <v>40</v>
      </c>
      <c r="G35" s="54">
        <v>181.78</v>
      </c>
      <c r="I35" s="59">
        <f>G35-(F$34/2)</f>
        <v>179.78</v>
      </c>
      <c r="J35" s="59">
        <f>G35+(F$34/2)</f>
        <v>183.78</v>
      </c>
    </row>
    <row r="36" spans="2:10" ht="12.75">
      <c r="B36" s="55">
        <v>2014</v>
      </c>
      <c r="C36" s="54" t="s">
        <v>42</v>
      </c>
      <c r="G36" s="54">
        <v>93.05</v>
      </c>
      <c r="I36" s="59">
        <f>G36-(F$34/2)</f>
        <v>91.05</v>
      </c>
      <c r="J36" s="59">
        <f>G36+(F$34/2)</f>
        <v>95.05</v>
      </c>
    </row>
    <row r="37" spans="2:10" ht="12.75">
      <c r="B37" s="55">
        <v>2014</v>
      </c>
      <c r="C37" s="54" t="s">
        <v>43</v>
      </c>
      <c r="G37" s="54">
        <v>150.17</v>
      </c>
      <c r="I37" s="59">
        <f>G37-(F$34/2)</f>
        <v>148.17</v>
      </c>
      <c r="J37" s="59">
        <f>G37+(F$34/2)</f>
        <v>152.17</v>
      </c>
    </row>
    <row r="38" ht="12.75">
      <c r="J38" s="51"/>
    </row>
    <row r="39" ht="12.75">
      <c r="J39" s="51"/>
    </row>
    <row r="40" spans="1:10" ht="12.75">
      <c r="A40" s="78">
        <v>2015</v>
      </c>
      <c r="B40" s="57" t="s">
        <v>46</v>
      </c>
      <c r="J40" s="51"/>
    </row>
    <row r="41" spans="2:10" ht="12.75">
      <c r="B41" s="54" t="s">
        <v>47</v>
      </c>
      <c r="C41" s="54" t="s">
        <v>36</v>
      </c>
      <c r="D41" s="54">
        <v>147</v>
      </c>
      <c r="E41" s="54">
        <v>159</v>
      </c>
      <c r="F41" s="54">
        <f>E41-D41</f>
        <v>12</v>
      </c>
      <c r="J41" s="51"/>
    </row>
    <row r="42" spans="2:10" ht="12.75">
      <c r="B42" s="54" t="s">
        <v>47</v>
      </c>
      <c r="C42" s="54" t="s">
        <v>40</v>
      </c>
      <c r="D42" s="54"/>
      <c r="E42" s="54"/>
      <c r="G42" s="54">
        <v>190</v>
      </c>
      <c r="I42" s="54">
        <f>G42-(F$41/2)</f>
        <v>184</v>
      </c>
      <c r="J42" s="54">
        <f>G42+(F$41/2)</f>
        <v>196</v>
      </c>
    </row>
    <row r="43" spans="2:10" ht="12.75">
      <c r="B43" s="54" t="s">
        <v>47</v>
      </c>
      <c r="C43" s="54" t="s">
        <v>42</v>
      </c>
      <c r="D43" s="54"/>
      <c r="E43" s="54"/>
      <c r="G43" s="54">
        <v>94</v>
      </c>
      <c r="I43" s="54">
        <f>G43-(F$41/2)</f>
        <v>88</v>
      </c>
      <c r="J43" s="54">
        <f>G43+(F$41/2)</f>
        <v>100</v>
      </c>
    </row>
    <row r="44" spans="2:10" ht="12.75">
      <c r="B44" s="54" t="s">
        <v>47</v>
      </c>
      <c r="C44" s="54" t="s">
        <v>43</v>
      </c>
      <c r="D44" s="54"/>
      <c r="E44" s="54"/>
      <c r="G44" s="54">
        <v>140</v>
      </c>
      <c r="I44" s="54">
        <f>G44-(F$41/2)</f>
        <v>134</v>
      </c>
      <c r="J44" s="54">
        <f>G44+(F$41/2)</f>
        <v>146</v>
      </c>
    </row>
    <row r="45" spans="4:10" ht="12.75">
      <c r="D45" s="54"/>
      <c r="E45" s="54"/>
      <c r="J45" s="50"/>
    </row>
    <row r="46" spans="2:10" ht="12.75">
      <c r="B46" s="58" t="s">
        <v>48</v>
      </c>
      <c r="C46" s="54" t="s">
        <v>36</v>
      </c>
      <c r="D46" s="54">
        <v>146</v>
      </c>
      <c r="E46" s="54">
        <v>158</v>
      </c>
      <c r="F46" s="54">
        <f>E46-D46</f>
        <v>12</v>
      </c>
      <c r="J46" s="50"/>
    </row>
    <row r="47" spans="2:10" ht="12.75">
      <c r="B47" s="58" t="s">
        <v>48</v>
      </c>
      <c r="C47" s="54" t="s">
        <v>40</v>
      </c>
      <c r="D47" s="54"/>
      <c r="E47" s="54"/>
      <c r="G47" s="54">
        <v>188</v>
      </c>
      <c r="I47" s="54">
        <f>G47-(F$41/2)</f>
        <v>182</v>
      </c>
      <c r="J47" s="54">
        <f>G47+(F$41/2)</f>
        <v>194</v>
      </c>
    </row>
    <row r="48" spans="2:10" ht="12.75">
      <c r="B48" s="58" t="s">
        <v>48</v>
      </c>
      <c r="C48" s="54" t="s">
        <v>42</v>
      </c>
      <c r="D48" s="54"/>
      <c r="E48" s="54"/>
      <c r="G48" s="54">
        <v>96</v>
      </c>
      <c r="I48" s="54">
        <f>G48-(F$41/2)</f>
        <v>90</v>
      </c>
      <c r="J48" s="54">
        <f>G48+(F$41/2)</f>
        <v>102</v>
      </c>
    </row>
    <row r="49" spans="2:10" ht="12.75">
      <c r="B49" s="58" t="s">
        <v>48</v>
      </c>
      <c r="C49" s="54" t="s">
        <v>43</v>
      </c>
      <c r="D49" s="54"/>
      <c r="E49" s="54"/>
      <c r="G49" s="54">
        <v>145</v>
      </c>
      <c r="I49" s="54">
        <f>G49-(F$41/2)</f>
        <v>139</v>
      </c>
      <c r="J49" s="54">
        <f>G49+(F$41/2)</f>
        <v>151</v>
      </c>
    </row>
    <row r="50" spans="4:10" ht="12.75">
      <c r="D50" s="54"/>
      <c r="E50" s="54"/>
      <c r="J50" s="50"/>
    </row>
    <row r="51" spans="2:10" ht="12.75">
      <c r="B51" s="58" t="s">
        <v>49</v>
      </c>
      <c r="C51" s="54" t="s">
        <v>36</v>
      </c>
      <c r="D51" s="54"/>
      <c r="E51" s="54"/>
      <c r="J51" s="50"/>
    </row>
    <row r="52" spans="2:10" ht="12.75">
      <c r="B52" s="58" t="s">
        <v>49</v>
      </c>
      <c r="C52" s="54" t="s">
        <v>40</v>
      </c>
      <c r="D52" s="54"/>
      <c r="E52" s="54"/>
      <c r="I52" s="54">
        <f>G52-(F$24/2)</f>
        <v>-3</v>
      </c>
      <c r="J52" s="54">
        <f>G52+(F$24/2)</f>
        <v>3</v>
      </c>
    </row>
    <row r="53" spans="2:10" ht="12.75">
      <c r="B53" s="58" t="s">
        <v>49</v>
      </c>
      <c r="C53" s="54" t="s">
        <v>42</v>
      </c>
      <c r="D53" s="54"/>
      <c r="E53" s="54"/>
      <c r="I53" s="54">
        <f>G53-(F$24/2)</f>
        <v>-3</v>
      </c>
      <c r="J53" s="54">
        <f>G53+(F$24/2)</f>
        <v>3</v>
      </c>
    </row>
    <row r="54" spans="2:10" ht="12.75">
      <c r="B54" s="58" t="s">
        <v>49</v>
      </c>
      <c r="C54" s="54" t="s">
        <v>43</v>
      </c>
      <c r="D54" s="54"/>
      <c r="E54" s="54"/>
      <c r="I54" s="54">
        <f>G54-(F$24/2)</f>
        <v>-3</v>
      </c>
      <c r="J54" s="54">
        <f>G54+(F$24/2)</f>
        <v>3</v>
      </c>
    </row>
    <row r="55" spans="4:10" ht="12.75">
      <c r="D55" s="54"/>
      <c r="E55" s="54"/>
      <c r="J55" s="50"/>
    </row>
    <row r="56" spans="2:10" ht="12.75">
      <c r="B56" s="54" t="s">
        <v>50</v>
      </c>
      <c r="C56" s="54" t="s">
        <v>36</v>
      </c>
      <c r="D56" s="54"/>
      <c r="E56" s="54"/>
      <c r="J56" s="50"/>
    </row>
    <row r="57" spans="2:10" ht="12.75">
      <c r="B57" s="54" t="s">
        <v>50</v>
      </c>
      <c r="C57" s="54" t="s">
        <v>40</v>
      </c>
      <c r="D57" s="54"/>
      <c r="E57" s="54"/>
      <c r="I57" s="54">
        <f>G57-(F$29/2)</f>
        <v>-5</v>
      </c>
      <c r="J57" s="54">
        <f>G57+(F$29/2)</f>
        <v>5</v>
      </c>
    </row>
    <row r="58" spans="2:10" ht="12.75">
      <c r="B58" s="54" t="s">
        <v>50</v>
      </c>
      <c r="C58" s="54" t="s">
        <v>42</v>
      </c>
      <c r="D58" s="54"/>
      <c r="E58" s="54"/>
      <c r="I58" s="54">
        <f>G58-(F$29/2)</f>
        <v>-5</v>
      </c>
      <c r="J58" s="54">
        <f>G58+(F$29/2)</f>
        <v>5</v>
      </c>
    </row>
    <row r="59" spans="2:10" ht="12.75">
      <c r="B59" s="54" t="s">
        <v>50</v>
      </c>
      <c r="C59" s="54" t="s">
        <v>43</v>
      </c>
      <c r="D59" s="54"/>
      <c r="E59" s="54"/>
      <c r="I59" s="54">
        <f>G59-(F$29/2)</f>
        <v>-5</v>
      </c>
      <c r="J59" s="54">
        <f>G59+(F$29/2)</f>
        <v>5</v>
      </c>
    </row>
    <row r="60" spans="4:10" ht="12.75">
      <c r="D60" s="54"/>
      <c r="E60" s="54"/>
      <c r="J60" s="50"/>
    </row>
    <row r="61" spans="2:10" ht="12.75">
      <c r="B61" s="55">
        <v>2015</v>
      </c>
      <c r="C61" s="54" t="s">
        <v>36</v>
      </c>
      <c r="D61" s="54">
        <v>145</v>
      </c>
      <c r="E61" s="54">
        <v>157</v>
      </c>
      <c r="F61" s="54">
        <f>E61-D61</f>
        <v>12</v>
      </c>
      <c r="J61" s="50"/>
    </row>
    <row r="62" spans="2:10" ht="12.75">
      <c r="B62" s="55">
        <v>2015</v>
      </c>
      <c r="C62" s="54" t="s">
        <v>40</v>
      </c>
      <c r="D62" s="54"/>
      <c r="E62" s="54"/>
      <c r="G62" s="54">
        <v>188.75</v>
      </c>
      <c r="I62" s="59">
        <f>G62-(F$41/2)</f>
        <v>182.75</v>
      </c>
      <c r="J62" s="59">
        <f>G62+(F$41/2)</f>
        <v>194.75</v>
      </c>
    </row>
    <row r="63" spans="2:10" ht="12.75">
      <c r="B63" s="55">
        <v>2015</v>
      </c>
      <c r="C63" s="54" t="s">
        <v>42</v>
      </c>
      <c r="D63" s="54"/>
      <c r="E63" s="54"/>
      <c r="G63" s="54">
        <v>94</v>
      </c>
      <c r="I63" s="59">
        <f>G63-(F$41/2)</f>
        <v>88</v>
      </c>
      <c r="J63" s="59">
        <f>G63+(F$41/2)</f>
        <v>100</v>
      </c>
    </row>
    <row r="64" spans="2:10" ht="12.75">
      <c r="B64" s="55">
        <v>2015</v>
      </c>
      <c r="C64" s="54" t="s">
        <v>43</v>
      </c>
      <c r="D64" s="54"/>
      <c r="E64" s="54"/>
      <c r="G64" s="54">
        <v>142.5</v>
      </c>
      <c r="I64" s="59">
        <f>G64-(F$41/2)</f>
        <v>136.5</v>
      </c>
      <c r="J64" s="59">
        <f>G64+(F$41/2)</f>
        <v>148.5</v>
      </c>
    </row>
    <row r="65" spans="4:10" ht="12.75">
      <c r="D65" s="54"/>
      <c r="E65" s="54"/>
      <c r="J65" s="51"/>
    </row>
    <row r="66" spans="4:10" ht="12.75">
      <c r="D66" s="54"/>
      <c r="E66" s="54"/>
      <c r="J66" s="51"/>
    </row>
    <row r="67" spans="4:10" ht="12.75">
      <c r="D67" s="54"/>
      <c r="E67" s="54"/>
      <c r="J67" s="51"/>
    </row>
    <row r="68" spans="4:10" ht="12.75">
      <c r="D68" s="54"/>
      <c r="E68" s="54"/>
      <c r="J68" s="51"/>
    </row>
    <row r="69" ht="12.75">
      <c r="J69" s="51"/>
    </row>
    <row r="70" ht="12.75">
      <c r="J70" s="51"/>
    </row>
    <row r="71" ht="12.75">
      <c r="J71" s="51"/>
    </row>
    <row r="72" ht="12.75">
      <c r="J72" s="51"/>
    </row>
    <row r="73" ht="12.75">
      <c r="J73" s="51"/>
    </row>
    <row r="74" ht="12.75">
      <c r="J74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2014-07-17T15:36:12Z</dcterms:modified>
  <cp:category/>
  <cp:version/>
  <cp:contentType/>
  <cp:contentStatus/>
</cp:coreProperties>
</file>