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60" yWindow="735" windowWidth="19140" windowHeight="9540" tabRatio="666" activeTab="1"/>
  </bookViews>
  <sheets>
    <sheet name="Read Me" sheetId="12" r:id="rId1"/>
    <sheet name="STEC non-O157 Mean COI" sheetId="6" r:id="rId2"/>
    <sheet name="low" sheetId="10" r:id="rId3"/>
    <sheet name="high" sheetId="11" r:id="rId4"/>
    <sheet name="STEC non-O157 Assumptions" sheetId="9" r:id="rId5"/>
  </sheets>
  <definedNames>
    <definedName name="_xlnm.Print_Area" localSheetId="4">'STEC non-O157 Assumptions'!$A$1:$L$31</definedName>
    <definedName name="_xlnm.Print_Area" localSheetId="1">'STEC non-O157 Mean COI'!$A$1:$M$34</definedName>
  </definedNames>
  <calcPr calcId="145621"/>
</workbook>
</file>

<file path=xl/calcChain.xml><?xml version="1.0" encoding="utf-8"?>
<calcChain xmlns="http://schemas.openxmlformats.org/spreadsheetml/2006/main">
  <c r="H8" i="10" l="1"/>
  <c r="H7" i="11"/>
  <c r="I14" i="10" l="1"/>
  <c r="J14" i="10"/>
  <c r="K14" i="10"/>
  <c r="I15" i="10"/>
  <c r="J15" i="10"/>
  <c r="K15" i="10"/>
  <c r="I16" i="10"/>
  <c r="J16" i="10"/>
  <c r="K16" i="10"/>
  <c r="I17" i="10"/>
  <c r="J17" i="10"/>
  <c r="K17" i="10"/>
  <c r="I18" i="10"/>
  <c r="J18" i="10"/>
  <c r="K18" i="10"/>
  <c r="I22" i="10"/>
  <c r="J22" i="10"/>
  <c r="K22" i="10"/>
  <c r="K24" i="10"/>
  <c r="I20" i="10" l="1"/>
  <c r="J20" i="10"/>
  <c r="K20" i="10"/>
  <c r="K23" i="11" l="1"/>
  <c r="J21" i="11" l="1"/>
  <c r="K21" i="11"/>
  <c r="I21" i="11"/>
  <c r="G21" i="11"/>
  <c r="F21" i="11"/>
  <c r="K17" i="11"/>
  <c r="K16" i="11"/>
  <c r="J16" i="11"/>
  <c r="I16" i="11"/>
  <c r="K15" i="11"/>
  <c r="J15" i="11"/>
  <c r="I15" i="11"/>
  <c r="G15" i="11"/>
  <c r="K14" i="11"/>
  <c r="J14" i="11"/>
  <c r="I14" i="11"/>
  <c r="G14" i="11"/>
  <c r="K13" i="11"/>
  <c r="J13" i="11"/>
  <c r="I13" i="11"/>
  <c r="G13" i="11"/>
  <c r="F13" i="11"/>
  <c r="G22" i="10"/>
  <c r="G16" i="10"/>
  <c r="G14" i="10"/>
  <c r="F22" i="10"/>
  <c r="I19" i="11" l="1"/>
  <c r="I25" i="11" s="1"/>
  <c r="G19" i="11"/>
  <c r="G25" i="11" s="1"/>
  <c r="J19" i="11"/>
  <c r="J25" i="11" s="1"/>
  <c r="F19" i="11"/>
  <c r="F25" i="11" s="1"/>
  <c r="K19" i="11"/>
  <c r="K25" i="11" s="1"/>
  <c r="J26" i="10"/>
  <c r="I26" i="10"/>
  <c r="F14" i="10"/>
  <c r="G15" i="10"/>
  <c r="G20" i="10" s="1"/>
  <c r="G26" i="10" s="1"/>
  <c r="E27" i="11" l="1"/>
  <c r="K26" i="10"/>
  <c r="F20" i="10"/>
  <c r="F26" i="10" s="1"/>
  <c r="M9" i="6"/>
  <c r="L9" i="6"/>
  <c r="K9" i="6"/>
  <c r="K24" i="6" s="1"/>
  <c r="J9" i="6"/>
  <c r="J22" i="6" s="1"/>
  <c r="I9" i="6"/>
  <c r="I22" i="6" s="1"/>
  <c r="G9" i="6"/>
  <c r="F9" i="6"/>
  <c r="K18" i="6"/>
  <c r="K17" i="6"/>
  <c r="K16" i="6"/>
  <c r="K15" i="6"/>
  <c r="K14" i="6"/>
  <c r="J18" i="6"/>
  <c r="J17" i="6"/>
  <c r="J16" i="6"/>
  <c r="J15" i="6"/>
  <c r="J14" i="6"/>
  <c r="I18" i="6"/>
  <c r="I17" i="6"/>
  <c r="I16" i="6"/>
  <c r="I15" i="6"/>
  <c r="I14" i="6"/>
  <c r="E28" i="10" l="1"/>
  <c r="K22" i="6"/>
  <c r="G15" i="6"/>
  <c r="G16" i="6"/>
  <c r="G22" i="6"/>
  <c r="G14" i="6"/>
  <c r="F22" i="6"/>
  <c r="F14" i="6"/>
  <c r="J20" i="6"/>
  <c r="J26" i="6" s="1"/>
  <c r="F20" i="6" l="1"/>
  <c r="F26" i="6" s="1"/>
  <c r="K20" i="6"/>
  <c r="K26" i="6" s="1"/>
  <c r="G20" i="6"/>
  <c r="G26" i="6" s="1"/>
  <c r="I20" i="6"/>
  <c r="I26" i="6" s="1"/>
  <c r="E28" i="6" l="1"/>
  <c r="H8" i="6"/>
</calcChain>
</file>

<file path=xl/sharedStrings.xml><?xml version="1.0" encoding="utf-8"?>
<sst xmlns="http://schemas.openxmlformats.org/spreadsheetml/2006/main" count="147" uniqueCount="62">
  <si>
    <t>Number of cases</t>
  </si>
  <si>
    <t>Premature death</t>
  </si>
  <si>
    <t>low</t>
  </si>
  <si>
    <t>mean</t>
  </si>
  <si>
    <t>high</t>
  </si>
  <si>
    <t>low value per death</t>
  </si>
  <si>
    <t>mean value per death</t>
  </si>
  <si>
    <t>high value per death</t>
  </si>
  <si>
    <t>Total</t>
  </si>
  <si>
    <t>Productivity loss per case</t>
  </si>
  <si>
    <t>Hospitalized</t>
  </si>
  <si>
    <t>Not hospitalized</t>
  </si>
  <si>
    <t>Cost Component</t>
  </si>
  <si>
    <t>Medications</t>
  </si>
  <si>
    <t>Office visits</t>
  </si>
  <si>
    <t>Hospitalization</t>
  </si>
  <si>
    <t>Chronic medical</t>
  </si>
  <si>
    <t>Acute medical costs</t>
  </si>
  <si>
    <t>Chronic medical costs</t>
  </si>
  <si>
    <t>Total medical costs by outcome</t>
  </si>
  <si>
    <t>Total costs by outcome</t>
  </si>
  <si>
    <t>1.  HUS is haemolytic uraemic syndrome.</t>
  </si>
  <si>
    <t>Didn't visit physician; recovered</t>
  </si>
  <si>
    <t>Visited physician; recovered</t>
  </si>
  <si>
    <t>Hospitalized, HUS only; recovered</t>
  </si>
  <si>
    <t>Hospitalized, non-HUS; died</t>
  </si>
  <si>
    <t>Hospitalized, HUS; died</t>
  </si>
  <si>
    <t>Hospitalized, non-HUS; recovered</t>
  </si>
  <si>
    <t>High estimates, 2013</t>
  </si>
  <si>
    <t>Low estimates, 2013</t>
  </si>
  <si>
    <t>Mean estimates, 2013</t>
  </si>
  <si>
    <r>
      <t>Hospitalized, non-HUS; recovered</t>
    </r>
    <r>
      <rPr>
        <b/>
        <vertAlign val="superscript"/>
        <sz val="11"/>
        <color theme="1"/>
        <rFont val="Calibri"/>
        <family val="2"/>
        <scheme val="minor"/>
      </rPr>
      <t>1</t>
    </r>
  </si>
  <si>
    <t xml:space="preserve">Sources: </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</si>
  <si>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 and</t>
    </r>
  </si>
  <si>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</si>
  <si>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</si>
  <si>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r>
      <t xml:space="preserve">Low, Mean, and High Estimates of the Annual Cost of Foodborne Illnesses Caused by non-O157 Shiga toxin-producing </t>
    </r>
    <r>
      <rPr>
        <b/>
        <i/>
        <sz val="11"/>
        <color theme="1"/>
        <rFont val="Calibri"/>
        <family val="2"/>
        <scheme val="minor"/>
      </rPr>
      <t>Escherichia coli</t>
    </r>
    <r>
      <rPr>
        <b/>
        <sz val="11"/>
        <color theme="1"/>
        <rFont val="Calibri"/>
        <family val="2"/>
        <scheme val="minor"/>
      </rPr>
      <t xml:space="preserve"> (STEC)</t>
    </r>
  </si>
  <si>
    <r>
      <t xml:space="preserve">This Excel file reports the USDA Economic Research Service estimates of the annual cost of foodborne illnesses for non-O157 Shiga toxin-producing </t>
    </r>
    <r>
      <rPr>
        <i/>
        <sz val="11"/>
        <color theme="1"/>
        <rFont val="Calibri"/>
        <family val="2"/>
        <scheme val="minor"/>
      </rPr>
      <t>Escherichia coli</t>
    </r>
    <r>
      <rPr>
        <sz val="11"/>
        <color theme="1"/>
        <rFont val="Calibri"/>
        <family val="2"/>
        <scheme val="minor"/>
      </rPr>
      <t xml:space="preserve"> (STEC) in the U.S.  </t>
    </r>
  </si>
  <si>
    <t>ERS has developed similar Excel files for each of 15 major foodborne pathogens. The U.S. Centers for Disease Control and Prevention estimates that these 15 pathogens cause over 95 percent of the foodborne illnesses, hospitalizations and deaths each year in the U.S. for which a pathogen cause can be identified.</t>
  </si>
  <si>
    <r>
      <rPr>
        <i/>
        <sz val="11"/>
        <color theme="1"/>
        <rFont val="Calibri"/>
        <family val="2"/>
        <scheme val="minor"/>
      </rPr>
      <t>Cite as:</t>
    </r>
    <r>
      <rPr>
        <sz val="11"/>
        <color theme="1"/>
        <rFont val="Calibri"/>
        <family val="2"/>
        <scheme val="minor"/>
      </rPr>
      <t xml:space="preserve">  Economic Research Service (ERS), U.S. Department of Agriculture (USDA). Cost Estimates of Foodborne Illnesses. http://ers.usda.gov/data-products/cost-estimates-of-foodborne-illnesses.aspx (2014).  </t>
    </r>
  </si>
  <si>
    <r>
      <t xml:space="preserve">Cost of foodborne illness estimates for non-O157 Shiga toxin-producing </t>
    </r>
    <r>
      <rPr>
        <b/>
        <i/>
        <sz val="11"/>
        <color theme="1"/>
        <rFont val="Calibri"/>
        <family val="2"/>
        <scheme val="minor"/>
      </rPr>
      <t>Escherichia coli</t>
    </r>
    <r>
      <rPr>
        <b/>
        <sz val="11"/>
        <color theme="1"/>
        <rFont val="Calibri"/>
        <family val="2"/>
        <scheme val="minor"/>
      </rPr>
      <t xml:space="preserve"> (STEC)</t>
    </r>
  </si>
  <si>
    <t>2. ESRD is end stage renal disease.</t>
  </si>
  <si>
    <t>2.  ESRD is end stage renal disease.</t>
  </si>
  <si>
    <t>* The assumption is that End Stage Renal Disease shortens life expectancy.  Thus, these cases are counted as resulting in deaths at a future date, the value of which is discounted back to present value.</t>
  </si>
  <si>
    <t>Citation: Economic Research Service (ERS), U.S. Department of Agriculture (USDA). Cost Estimates of Foodborne Illnesses. http://ers.usda.gov/data-products/cost-estimates-of-foodborne-illnesses.aspx.</t>
  </si>
  <si>
    <t>ERS's mean estimate of the total annual cost of foodborne illness from non-O157 Shiga toxin-producing Escherichia coli in 2013 dollars is $27,364,561.</t>
  </si>
  <si>
    <t>Cases by outcome</t>
  </si>
  <si>
    <t>Cost component</t>
  </si>
  <si>
    <t>Emergency room visits</t>
  </si>
  <si>
    <t>Productivity loss, nonfatal cases</t>
  </si>
  <si>
    <t>Total cost of illness</t>
  </si>
  <si>
    <t xml:space="preserve">ERS's low estimate of the total annual cost of foodborne illness from non-O157 Shiga toxin-producing Escherichia coli in 2013 dollars is $1,641,801. </t>
  </si>
  <si>
    <r>
      <t>Hospitalized HUS &amp; ESRD; recovered with later premature death</t>
    </r>
    <r>
      <rPr>
        <b/>
        <vertAlign val="superscript"/>
        <sz val="11"/>
        <color theme="1"/>
        <rFont val="Calibri"/>
        <family val="2"/>
        <scheme val="minor"/>
      </rPr>
      <t>2</t>
    </r>
  </si>
  <si>
    <t>ERS's high estimate of the total annual cost of foodborne illness from non-O157 Shiga toxin-producing Escherichia coli in 2013 dollars is $88,091,681.</t>
  </si>
  <si>
    <t>This Excel file contains 3 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</si>
  <si>
    <t>Medical costs (average cost per case)</t>
  </si>
  <si>
    <t>Total cases</t>
  </si>
  <si>
    <t>Hospitalized HUS &amp;ESRD; recovered*</t>
  </si>
  <si>
    <r>
      <t xml:space="preserve">Note: In each pathogen Excel file, the spreadsheets for low, mean, and high costs of foodborne illness are linked to the spreadsheet with assumptions used in estimating cost-of-illness estimates for that pathogen.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VSL Excel spreadsheet provided as part of this data product. </t>
    </r>
    <r>
      <rPr>
        <sz val="11"/>
        <color theme="1"/>
        <rFont val="Calibri"/>
        <family val="2"/>
        <scheme val="minor"/>
      </rPr>
      <t>See the Documentation page of this data product for further guidance.</t>
    </r>
  </si>
  <si>
    <t>Note: Users may change the assumptions in this worksheet to conduct sensitivity analysis on the influence of specific per-case assumptions. They may also update per-case costs in this worksheet for inflation and income growth by using information from the Consumer Price Indexes Excel spreadsheet and the VSL Excel spreadsheet provided as part of this data product. See the Documentation page of this data product for further guidance.</t>
  </si>
  <si>
    <t>Per case assumptions 2013 (in 2013 dollars)</t>
  </si>
  <si>
    <t xml:space="preserve">On November 4, 2014, a typographical error in the total number of cases in this spreadsheet was corrected; the correct number of cases for the mean estimates spreadsheet is 112,752.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</si>
</sst>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s>
  <fonts count="16" x14ac:knownFonts="1">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11"/>
      <color theme="1"/>
      <name val="Calibri"/>
      <family val="2"/>
      <scheme val="minor"/>
    </font>
    <font>
      <sz val="10"/>
      <name val="Arial"/>
      <family val="2"/>
    </font>
    <font>
      <sz val="7.5"/>
      <color theme="1"/>
      <name val="Verdana"/>
      <family val="2"/>
    </font>
    <font>
      <b/>
      <sz val="7.5"/>
      <color theme="1"/>
      <name val="Calibri"/>
      <family val="2"/>
      <scheme val="minor"/>
    </font>
    <font>
      <sz val="9"/>
      <color theme="1"/>
      <name val="Calibri"/>
      <family val="2"/>
      <scheme val="minor"/>
    </font>
    <font>
      <i/>
      <u/>
      <sz val="11"/>
      <color theme="1"/>
      <name val="Calibri"/>
      <family val="2"/>
      <scheme val="minor"/>
    </font>
    <font>
      <b/>
      <i/>
      <sz val="11"/>
      <color theme="1"/>
      <name val="Calibri"/>
      <family val="2"/>
      <scheme val="minor"/>
    </font>
    <font>
      <sz val="11"/>
      <color theme="1"/>
      <name val="Verdana"/>
      <family val="2"/>
    </font>
    <font>
      <b/>
      <vertAlign val="superscript"/>
      <sz val="11"/>
      <color theme="1"/>
      <name val="Calibri"/>
      <family val="2"/>
      <scheme val="minor"/>
    </font>
    <font>
      <sz val="11"/>
      <color rgb="FF000000"/>
      <name val="Calibri"/>
      <family val="2"/>
      <scheme val="minor"/>
    </font>
    <font>
      <i/>
      <sz val="10"/>
      <color theme="1"/>
      <name val="Calibri"/>
      <family val="2"/>
      <scheme val="minor"/>
    </font>
    <font>
      <sz val="11"/>
      <color theme="1"/>
      <name val="Times New Roman"/>
      <family val="1"/>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style="double">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s>
  <cellStyleXfs count="10">
    <xf numFmtId="0" fontId="0"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44" fontId="4" fillId="0" borderId="0" applyFont="0" applyFill="0" applyBorder="0" applyAlignment="0" applyProtection="0"/>
    <xf numFmtId="0" fontId="5" fillId="0" borderId="0"/>
  </cellStyleXfs>
  <cellXfs count="244">
    <xf numFmtId="0" fontId="0" fillId="0" borderId="0" xfId="0"/>
    <xf numFmtId="0" fontId="2" fillId="0" borderId="0" xfId="0" applyFont="1"/>
    <xf numFmtId="0" fontId="0" fillId="0" borderId="0" xfId="0" applyAlignment="1">
      <alignment wrapText="1"/>
    </xf>
    <xf numFmtId="0" fontId="3" fillId="0" borderId="0" xfId="1" applyFont="1" applyFill="1" applyBorder="1" applyAlignment="1">
      <alignment wrapText="1"/>
    </xf>
    <xf numFmtId="0" fontId="3" fillId="0" borderId="0" xfId="1" applyFill="1" applyBorder="1" applyAlignment="1">
      <alignment wrapText="1"/>
    </xf>
    <xf numFmtId="0" fontId="0" fillId="0" borderId="0" xfId="0" quotePrefix="1"/>
    <xf numFmtId="0" fontId="0" fillId="0" borderId="0" xfId="0" applyFill="1"/>
    <xf numFmtId="0" fontId="0" fillId="0" borderId="0" xfId="0" applyFill="1" applyBorder="1"/>
    <xf numFmtId="0" fontId="0" fillId="0" borderId="0" xfId="0" applyBorder="1" applyAlignment="1">
      <alignment wrapText="1"/>
    </xf>
    <xf numFmtId="0" fontId="0" fillId="0" borderId="0" xfId="0" applyBorder="1"/>
    <xf numFmtId="3" fontId="0" fillId="0" borderId="0" xfId="0" applyNumberFormat="1" applyFill="1" applyBorder="1" applyAlignment="1">
      <alignment horizontal="right"/>
    </xf>
    <xf numFmtId="2" fontId="0" fillId="0" borderId="0" xfId="0" applyNumberFormat="1" applyFill="1" applyBorder="1"/>
    <xf numFmtId="164" fontId="0" fillId="0" borderId="0" xfId="0" applyNumberFormat="1" applyFill="1" applyBorder="1"/>
    <xf numFmtId="165" fontId="0" fillId="0" borderId="0" xfId="0" applyNumberFormat="1"/>
    <xf numFmtId="0" fontId="0" fillId="0" borderId="0" xfId="0" quotePrefix="1" applyFill="1"/>
    <xf numFmtId="44" fontId="0" fillId="0" borderId="0" xfId="8" applyFont="1" applyFill="1" applyBorder="1"/>
    <xf numFmtId="6" fontId="0" fillId="0" borderId="0" xfId="0" applyNumberFormat="1" applyFill="1" applyBorder="1"/>
    <xf numFmtId="0" fontId="0" fillId="0" borderId="2" xfId="0" applyBorder="1"/>
    <xf numFmtId="0" fontId="0" fillId="0" borderId="2" xfId="0" applyBorder="1" applyAlignment="1">
      <alignment wrapText="1"/>
    </xf>
    <xf numFmtId="0" fontId="0" fillId="0" borderId="0" xfId="0" applyFont="1"/>
    <xf numFmtId="8" fontId="0" fillId="0" borderId="0" xfId="0" applyNumberFormat="1" applyFill="1"/>
    <xf numFmtId="0" fontId="0" fillId="0" borderId="0" xfId="0" applyFill="1" applyAlignment="1">
      <alignment wrapText="1"/>
    </xf>
    <xf numFmtId="0" fontId="0" fillId="0" borderId="5" xfId="0" applyBorder="1"/>
    <xf numFmtId="0" fontId="1" fillId="0" borderId="6" xfId="0" applyFont="1" applyBorder="1"/>
    <xf numFmtId="0" fontId="0" fillId="0" borderId="6" xfId="0" applyBorder="1"/>
    <xf numFmtId="3" fontId="6" fillId="0" borderId="0" xfId="0" applyNumberFormat="1" applyFont="1" applyFill="1" applyBorder="1" applyAlignment="1">
      <alignment horizontal="right" wrapText="1"/>
    </xf>
    <xf numFmtId="0" fontId="6" fillId="0" borderId="0" xfId="0" applyFont="1" applyFill="1" applyBorder="1" applyAlignment="1">
      <alignment horizontal="right" wrapText="1"/>
    </xf>
    <xf numFmtId="0" fontId="7" fillId="0" borderId="0" xfId="0" applyFont="1" applyFill="1" applyBorder="1" applyAlignment="1">
      <alignment horizontal="center" wrapText="1"/>
    </xf>
    <xf numFmtId="0" fontId="0" fillId="0" borderId="0" xfId="0" applyFont="1" applyFill="1" applyBorder="1" applyAlignment="1">
      <alignment horizontal="left"/>
    </xf>
    <xf numFmtId="1" fontId="0" fillId="0" borderId="0" xfId="0" applyNumberFormat="1" applyFill="1" applyAlignment="1">
      <alignment wrapText="1"/>
    </xf>
    <xf numFmtId="165" fontId="0" fillId="0" borderId="0" xfId="0" applyNumberFormat="1" applyFill="1" applyBorder="1"/>
    <xf numFmtId="165" fontId="8" fillId="0" borderId="4" xfId="0" applyNumberFormat="1" applyFont="1" applyBorder="1"/>
    <xf numFmtId="0" fontId="0" fillId="0" borderId="6" xfId="0" applyFont="1" applyBorder="1"/>
    <xf numFmtId="0" fontId="0" fillId="0" borderId="0" xfId="0" applyFont="1" applyBorder="1"/>
    <xf numFmtId="0" fontId="0" fillId="0" borderId="2" xfId="0" applyFont="1" applyBorder="1" applyAlignment="1">
      <alignment horizontal="center"/>
    </xf>
    <xf numFmtId="0" fontId="0" fillId="0" borderId="0" xfId="0" applyFont="1" applyBorder="1" applyAlignment="1">
      <alignment horizontal="center"/>
    </xf>
    <xf numFmtId="0" fontId="0" fillId="0" borderId="0" xfId="0" applyFont="1" applyFill="1"/>
    <xf numFmtId="0" fontId="0" fillId="0" borderId="0" xfId="0" applyFont="1" applyBorder="1" applyAlignment="1">
      <alignment wrapText="1"/>
    </xf>
    <xf numFmtId="165" fontId="0" fillId="0" borderId="0" xfId="0" applyNumberFormat="1" applyFont="1" applyBorder="1"/>
    <xf numFmtId="3" fontId="0" fillId="0" borderId="0" xfId="0" applyNumberFormat="1" applyFont="1" applyFill="1" applyBorder="1" applyAlignment="1">
      <alignment horizontal="right" wrapText="1"/>
    </xf>
    <xf numFmtId="3" fontId="0" fillId="0" borderId="0" xfId="0" applyNumberFormat="1" applyFont="1" applyBorder="1"/>
    <xf numFmtId="3" fontId="0" fillId="0" borderId="0" xfId="0" applyNumberFormat="1" applyFont="1" applyFill="1" applyBorder="1" applyAlignment="1">
      <alignment horizontal="right"/>
    </xf>
    <xf numFmtId="10" fontId="0" fillId="0" borderId="0" xfId="0" applyNumberFormat="1" applyFont="1" applyFill="1" applyBorder="1" applyAlignment="1">
      <alignment horizontal="right"/>
    </xf>
    <xf numFmtId="0" fontId="0" fillId="0" borderId="8" xfId="0" applyFont="1" applyBorder="1"/>
    <xf numFmtId="8" fontId="0" fillId="0" borderId="0" xfId="0" applyNumberFormat="1" applyFont="1" applyBorder="1"/>
    <xf numFmtId="6" fontId="0" fillId="0" borderId="0" xfId="0" applyNumberFormat="1" applyFont="1" applyBorder="1"/>
    <xf numFmtId="6" fontId="0" fillId="0" borderId="0" xfId="0" quotePrefix="1" applyNumberFormat="1" applyFont="1" applyBorder="1" applyAlignment="1">
      <alignment horizontal="right"/>
    </xf>
    <xf numFmtId="6" fontId="0" fillId="0" borderId="0" xfId="0" applyNumberFormat="1" applyFont="1" applyBorder="1" applyAlignment="1">
      <alignment horizontal="right"/>
    </xf>
    <xf numFmtId="6" fontId="0" fillId="0" borderId="2" xfId="0" applyNumberFormat="1" applyFont="1" applyBorder="1" applyAlignment="1">
      <alignment horizontal="right"/>
    </xf>
    <xf numFmtId="6" fontId="0" fillId="0" borderId="2" xfId="0" quotePrefix="1" applyNumberFormat="1" applyFont="1" applyBorder="1" applyAlignment="1">
      <alignment horizontal="right"/>
    </xf>
    <xf numFmtId="6" fontId="0" fillId="0" borderId="1" xfId="0" applyNumberFormat="1" applyFont="1" applyBorder="1" applyAlignment="1">
      <alignment horizontal="right"/>
    </xf>
    <xf numFmtId="6" fontId="0" fillId="0" borderId="3" xfId="0" applyNumberFormat="1" applyFont="1" applyBorder="1" applyAlignment="1">
      <alignment horizontal="right"/>
    </xf>
    <xf numFmtId="3" fontId="6" fillId="0" borderId="0" xfId="0" applyNumberFormat="1" applyFont="1" applyBorder="1" applyAlignment="1">
      <alignment wrapText="1"/>
    </xf>
    <xf numFmtId="0" fontId="6" fillId="0" borderId="0" xfId="0" applyFont="1" applyBorder="1" applyAlignment="1">
      <alignment wrapText="1"/>
    </xf>
    <xf numFmtId="44" fontId="0" fillId="0" borderId="0" xfId="0" applyNumberFormat="1" applyFont="1" applyBorder="1" applyAlignment="1">
      <alignment horizontal="center"/>
    </xf>
    <xf numFmtId="44" fontId="0" fillId="0" borderId="0" xfId="0" quotePrefix="1" applyNumberFormat="1" applyFont="1" applyBorder="1"/>
    <xf numFmtId="3" fontId="6" fillId="2" borderId="0" xfId="0" applyNumberFormat="1" applyFont="1" applyFill="1" applyBorder="1" applyAlignment="1">
      <alignment horizontal="right" wrapText="1"/>
    </xf>
    <xf numFmtId="6" fontId="0" fillId="3" borderId="0" xfId="0" applyNumberFormat="1" applyFont="1" applyFill="1" applyBorder="1" applyAlignment="1">
      <alignment horizontal="right"/>
    </xf>
    <xf numFmtId="0" fontId="0" fillId="0" borderId="2" xfId="0" applyFont="1" applyBorder="1" applyAlignment="1">
      <alignment wrapText="1"/>
    </xf>
    <xf numFmtId="0" fontId="0" fillId="0" borderId="0" xfId="0" applyFont="1" applyAlignment="1">
      <alignment wrapText="1"/>
    </xf>
    <xf numFmtId="44" fontId="0" fillId="0" borderId="0" xfId="0" applyNumberFormat="1" applyFont="1" applyBorder="1"/>
    <xf numFmtId="165" fontId="0" fillId="0" borderId="0" xfId="0" applyNumberFormat="1" applyFont="1"/>
    <xf numFmtId="0" fontId="0" fillId="0" borderId="0" xfId="0" applyFont="1" applyFill="1" applyBorder="1"/>
    <xf numFmtId="0" fontId="0" fillId="0" borderId="2" xfId="0" applyFont="1" applyBorder="1"/>
    <xf numFmtId="3" fontId="0" fillId="0" borderId="2" xfId="0" applyNumberFormat="1" applyFont="1" applyFill="1" applyBorder="1" applyAlignment="1">
      <alignment horizontal="right"/>
    </xf>
    <xf numFmtId="3" fontId="6" fillId="0" borderId="2" xfId="0" applyNumberFormat="1" applyFont="1" applyBorder="1" applyAlignment="1">
      <alignment wrapText="1"/>
    </xf>
    <xf numFmtId="10" fontId="0" fillId="0" borderId="2" xfId="0" applyNumberFormat="1" applyFill="1" applyBorder="1" applyAlignment="1">
      <alignment horizontal="right"/>
    </xf>
    <xf numFmtId="8" fontId="0" fillId="0" borderId="2" xfId="0" applyNumberFormat="1" applyFont="1" applyBorder="1"/>
    <xf numFmtId="6" fontId="0" fillId="0" borderId="5" xfId="0" applyNumberFormat="1" applyFont="1" applyBorder="1" applyAlignment="1">
      <alignment horizontal="right"/>
    </xf>
    <xf numFmtId="6" fontId="0" fillId="0" borderId="8" xfId="0" applyNumberFormat="1" applyFont="1" applyBorder="1" applyAlignment="1">
      <alignment horizontal="right"/>
    </xf>
    <xf numFmtId="0" fontId="0" fillId="0" borderId="2" xfId="0" applyFill="1" applyBorder="1"/>
    <xf numFmtId="0" fontId="0" fillId="0" borderId="9" xfId="0" applyBorder="1"/>
    <xf numFmtId="0" fontId="0" fillId="0" borderId="9" xfId="0" applyFill="1" applyBorder="1"/>
    <xf numFmtId="165" fontId="0" fillId="0" borderId="9" xfId="0" applyNumberFormat="1" applyBorder="1"/>
    <xf numFmtId="0" fontId="0" fillId="0" borderId="0" xfId="0" applyFont="1" applyFill="1" applyBorder="1" applyAlignment="1">
      <alignment horizontal="center"/>
    </xf>
    <xf numFmtId="3" fontId="6" fillId="0" borderId="0" xfId="0" applyNumberFormat="1" applyFont="1" applyFill="1" applyBorder="1" applyAlignment="1">
      <alignment wrapText="1"/>
    </xf>
    <xf numFmtId="0" fontId="6" fillId="0" borderId="0" xfId="0" applyFont="1" applyFill="1" applyBorder="1" applyAlignment="1">
      <alignment wrapText="1"/>
    </xf>
    <xf numFmtId="6" fontId="0" fillId="0" borderId="0" xfId="0" applyNumberFormat="1" applyFont="1" applyFill="1" applyBorder="1"/>
    <xf numFmtId="3" fontId="0" fillId="0" borderId="2" xfId="0" applyNumberFormat="1" applyFont="1" applyFill="1" applyBorder="1" applyAlignment="1">
      <alignment horizontal="right" wrapText="1"/>
    </xf>
    <xf numFmtId="3" fontId="0" fillId="0" borderId="2" xfId="0" applyNumberFormat="1" applyFont="1" applyBorder="1"/>
    <xf numFmtId="3" fontId="6" fillId="0" borderId="2" xfId="0" applyNumberFormat="1" applyFont="1" applyFill="1" applyBorder="1" applyAlignment="1">
      <alignment wrapText="1"/>
    </xf>
    <xf numFmtId="0" fontId="0" fillId="0" borderId="2" xfId="0" applyFont="1" applyFill="1" applyBorder="1" applyAlignment="1">
      <alignment horizontal="center"/>
    </xf>
    <xf numFmtId="3" fontId="6" fillId="0" borderId="2" xfId="0" applyNumberFormat="1" applyFont="1" applyFill="1" applyBorder="1" applyAlignment="1">
      <alignment horizontal="right" wrapText="1"/>
    </xf>
    <xf numFmtId="0" fontId="0" fillId="0" borderId="2" xfId="0" applyFont="1" applyFill="1" applyBorder="1"/>
    <xf numFmtId="1" fontId="0" fillId="0" borderId="2" xfId="0" applyNumberFormat="1" applyBorder="1" applyAlignment="1">
      <alignment wrapText="1"/>
    </xf>
    <xf numFmtId="8" fontId="0" fillId="0" borderId="2" xfId="0" applyNumberFormat="1" applyFill="1" applyBorder="1"/>
    <xf numFmtId="0" fontId="0" fillId="0" borderId="9" xfId="0" applyFont="1" applyFill="1" applyBorder="1"/>
    <xf numFmtId="0" fontId="0" fillId="0" borderId="15" xfId="0" applyFont="1" applyBorder="1"/>
    <xf numFmtId="3" fontId="0" fillId="0" borderId="15" xfId="0" applyNumberFormat="1" applyFont="1" applyBorder="1"/>
    <xf numFmtId="10" fontId="0" fillId="0" borderId="2" xfId="0" applyNumberFormat="1" applyFont="1" applyFill="1" applyBorder="1" applyAlignment="1">
      <alignment horizontal="right"/>
    </xf>
    <xf numFmtId="0" fontId="0" fillId="0" borderId="8" xfId="0" applyBorder="1"/>
    <xf numFmtId="0" fontId="0" fillId="0" borderId="8" xfId="0" applyFill="1" applyBorder="1"/>
    <xf numFmtId="44" fontId="0" fillId="0" borderId="8" xfId="0" applyNumberFormat="1" applyBorder="1"/>
    <xf numFmtId="165" fontId="8" fillId="0" borderId="0" xfId="0" applyNumberFormat="1" applyFont="1" applyBorder="1"/>
    <xf numFmtId="165" fontId="8" fillId="0" borderId="9" xfId="0" applyNumberFormat="1" applyFont="1" applyBorder="1"/>
    <xf numFmtId="0" fontId="1" fillId="0" borderId="2" xfId="0" applyFont="1" applyBorder="1"/>
    <xf numFmtId="0" fontId="0" fillId="0" borderId="4" xfId="0" applyBorder="1" applyAlignment="1">
      <alignment wrapText="1"/>
    </xf>
    <xf numFmtId="0" fontId="0" fillId="0" borderId="4" xfId="0" applyBorder="1"/>
    <xf numFmtId="164" fontId="0" fillId="0" borderId="4" xfId="0" applyNumberFormat="1" applyFill="1" applyBorder="1"/>
    <xf numFmtId="44" fontId="0" fillId="0" borderId="11" xfId="0" applyNumberFormat="1" applyBorder="1"/>
    <xf numFmtId="165" fontId="8" fillId="0" borderId="13" xfId="0" applyNumberFormat="1" applyFont="1" applyBorder="1"/>
    <xf numFmtId="3" fontId="0" fillId="0" borderId="0" xfId="0" applyNumberFormat="1" applyFont="1" applyFill="1" applyBorder="1" applyAlignment="1"/>
    <xf numFmtId="0" fontId="0" fillId="0" borderId="0" xfId="0" applyFont="1" applyBorder="1" applyAlignment="1"/>
    <xf numFmtId="0" fontId="0" fillId="0" borderId="0" xfId="0" applyFont="1" applyFill="1" applyBorder="1" applyAlignment="1"/>
    <xf numFmtId="3" fontId="0" fillId="0" borderId="15" xfId="0" applyNumberFormat="1" applyFont="1" applyFill="1" applyBorder="1" applyAlignment="1">
      <alignment horizontal="right" wrapText="1"/>
    </xf>
    <xf numFmtId="6" fontId="0" fillId="0" borderId="15" xfId="0" applyNumberFormat="1" applyFont="1" applyBorder="1" applyAlignment="1">
      <alignment horizontal="right"/>
    </xf>
    <xf numFmtId="8" fontId="0" fillId="0" borderId="15" xfId="0" applyNumberFormat="1" applyFont="1" applyBorder="1"/>
    <xf numFmtId="0" fontId="0" fillId="0" borderId="15" xfId="0" applyBorder="1"/>
    <xf numFmtId="164" fontId="0" fillId="0" borderId="15" xfId="0" applyNumberFormat="1" applyFill="1" applyBorder="1"/>
    <xf numFmtId="0" fontId="0" fillId="0" borderId="15" xfId="0" quotePrefix="1" applyFill="1" applyBorder="1"/>
    <xf numFmtId="0" fontId="0" fillId="0" borderId="15" xfId="0" applyFill="1" applyBorder="1"/>
    <xf numFmtId="2" fontId="0" fillId="0" borderId="14" xfId="0" quotePrefix="1" applyNumberFormat="1" applyFill="1" applyBorder="1"/>
    <xf numFmtId="2" fontId="0" fillId="0" borderId="15" xfId="0" quotePrefix="1" applyNumberFormat="1" applyFill="1" applyBorder="1"/>
    <xf numFmtId="0" fontId="0" fillId="0" borderId="14" xfId="0" applyBorder="1"/>
    <xf numFmtId="0" fontId="0" fillId="0" borderId="15" xfId="0" quotePrefix="1" applyBorder="1"/>
    <xf numFmtId="0" fontId="0" fillId="0" borderId="18" xfId="0" quotePrefix="1" applyBorder="1"/>
    <xf numFmtId="44" fontId="0" fillId="0" borderId="5" xfId="0" applyNumberFormat="1" applyBorder="1"/>
    <xf numFmtId="3" fontId="0" fillId="0" borderId="14" xfId="0" applyNumberFormat="1" applyBorder="1"/>
    <xf numFmtId="0" fontId="0" fillId="0" borderId="11" xfId="0" applyBorder="1"/>
    <xf numFmtId="166" fontId="0" fillId="0" borderId="0" xfId="0" applyNumberFormat="1" applyFill="1" applyBorder="1"/>
    <xf numFmtId="165" fontId="0" fillId="0" borderId="0" xfId="0" applyNumberFormat="1" applyBorder="1"/>
    <xf numFmtId="0" fontId="1" fillId="0" borderId="0" xfId="0" applyFont="1" applyAlignment="1">
      <alignment vertical="center"/>
    </xf>
    <xf numFmtId="0" fontId="9" fillId="0" borderId="0" xfId="0" applyFont="1"/>
    <xf numFmtId="0" fontId="0" fillId="0" borderId="0" xfId="0" applyAlignment="1">
      <alignment vertical="center" wrapText="1"/>
    </xf>
    <xf numFmtId="0" fontId="0" fillId="0" borderId="0" xfId="0" applyAlignment="1">
      <alignment horizontal="left" vertical="top" wrapText="1"/>
    </xf>
    <xf numFmtId="3" fontId="11" fillId="0" borderId="2" xfId="0" applyNumberFormat="1" applyFont="1" applyBorder="1" applyAlignment="1">
      <alignment wrapText="1"/>
    </xf>
    <xf numFmtId="3" fontId="11" fillId="0" borderId="0" xfId="0" applyNumberFormat="1" applyFont="1" applyBorder="1" applyAlignment="1">
      <alignment wrapText="1"/>
    </xf>
    <xf numFmtId="0" fontId="11" fillId="0" borderId="0" xfId="0" applyFont="1" applyBorder="1" applyAlignment="1">
      <alignment wrapText="1"/>
    </xf>
    <xf numFmtId="6" fontId="11" fillId="2" borderId="2" xfId="0" applyNumberFormat="1" applyFont="1" applyFill="1" applyBorder="1" applyAlignment="1">
      <alignment horizontal="right" wrapText="1"/>
    </xf>
    <xf numFmtId="6" fontId="11" fillId="2" borderId="0" xfId="0" applyNumberFormat="1" applyFont="1" applyFill="1" applyBorder="1" applyAlignment="1">
      <alignment horizontal="right" wrapText="1"/>
    </xf>
    <xf numFmtId="3" fontId="11" fillId="2" borderId="0" xfId="0" applyNumberFormat="1" applyFont="1" applyFill="1" applyBorder="1" applyAlignment="1">
      <alignment horizontal="right" wrapText="1"/>
    </xf>
    <xf numFmtId="3" fontId="11" fillId="2" borderId="2" xfId="0" applyNumberFormat="1" applyFont="1" applyFill="1" applyBorder="1" applyAlignment="1">
      <alignment horizontal="right" wrapText="1"/>
    </xf>
    <xf numFmtId="0" fontId="0" fillId="0" borderId="9" xfId="0" applyFont="1" applyBorder="1"/>
    <xf numFmtId="6" fontId="0" fillId="0" borderId="18" xfId="0" applyNumberFormat="1" applyFont="1" applyFill="1" applyBorder="1"/>
    <xf numFmtId="0" fontId="0" fillId="0" borderId="10" xfId="0" applyFont="1" applyFill="1" applyBorder="1"/>
    <xf numFmtId="165" fontId="0" fillId="0" borderId="9" xfId="0" applyNumberFormat="1" applyFont="1" applyBorder="1"/>
    <xf numFmtId="0" fontId="1" fillId="0" borderId="0" xfId="0" applyFont="1"/>
    <xf numFmtId="0" fontId="1" fillId="0" borderId="0" xfId="0" applyFont="1" applyBorder="1"/>
    <xf numFmtId="0" fontId="1" fillId="0" borderId="14" xfId="0" applyFont="1" applyBorder="1"/>
    <xf numFmtId="0" fontId="1" fillId="0" borderId="15" xfId="0" applyFont="1" applyBorder="1"/>
    <xf numFmtId="0" fontId="1" fillId="0" borderId="3" xfId="0" applyFont="1" applyBorder="1" applyAlignment="1">
      <alignment wrapText="1"/>
    </xf>
    <xf numFmtId="0" fontId="1" fillId="0" borderId="7" xfId="0" applyFont="1" applyBorder="1" applyAlignment="1">
      <alignment wrapText="1"/>
    </xf>
    <xf numFmtId="0" fontId="1" fillId="0" borderId="1" xfId="0" applyFont="1" applyBorder="1" applyAlignment="1">
      <alignment wrapText="1"/>
    </xf>
    <xf numFmtId="0" fontId="1" fillId="0" borderId="0" xfId="0" applyFont="1" applyFill="1"/>
    <xf numFmtId="0" fontId="1" fillId="0" borderId="9" xfId="0" applyFont="1" applyFill="1" applyBorder="1"/>
    <xf numFmtId="0" fontId="10" fillId="0" borderId="0" xfId="0" applyFont="1"/>
    <xf numFmtId="0" fontId="1" fillId="0" borderId="12" xfId="0" applyFont="1" applyBorder="1"/>
    <xf numFmtId="0" fontId="1" fillId="0" borderId="12" xfId="0" applyFont="1" applyBorder="1" applyAlignment="1">
      <alignment wrapText="1"/>
    </xf>
    <xf numFmtId="0" fontId="1" fillId="0" borderId="17" xfId="0" applyFont="1" applyBorder="1" applyAlignment="1">
      <alignment wrapText="1"/>
    </xf>
    <xf numFmtId="0" fontId="1" fillId="0" borderId="6" xfId="0" applyFont="1" applyBorder="1" applyAlignment="1">
      <alignment wrapText="1"/>
    </xf>
    <xf numFmtId="0" fontId="1" fillId="0" borderId="16" xfId="0" applyFont="1" applyBorder="1"/>
    <xf numFmtId="0" fontId="1" fillId="0" borderId="0" xfId="0" applyFont="1" applyAlignment="1">
      <alignment wrapText="1"/>
    </xf>
    <xf numFmtId="0" fontId="1" fillId="0" borderId="5" xfId="0" applyFont="1" applyBorder="1" applyAlignment="1">
      <alignment wrapText="1"/>
    </xf>
    <xf numFmtId="0" fontId="1" fillId="0" borderId="8" xfId="0" applyFont="1" applyBorder="1" applyAlignment="1">
      <alignment wrapText="1"/>
    </xf>
    <xf numFmtId="0" fontId="1" fillId="0" borderId="11" xfId="0" applyFont="1" applyBorder="1" applyAlignment="1">
      <alignment wrapText="1"/>
    </xf>
    <xf numFmtId="0" fontId="1" fillId="0" borderId="2" xfId="0" applyFont="1" applyBorder="1" applyAlignment="1">
      <alignment wrapText="1"/>
    </xf>
    <xf numFmtId="0" fontId="1" fillId="0" borderId="4" xfId="0" applyFont="1" applyBorder="1" applyAlignment="1">
      <alignment wrapText="1"/>
    </xf>
    <xf numFmtId="0" fontId="1" fillId="0" borderId="8" xfId="0" applyFont="1" applyBorder="1"/>
    <xf numFmtId="0" fontId="2"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15" fillId="0" borderId="0" xfId="0" applyFont="1" applyAlignment="1">
      <alignment vertical="center" wrapText="1"/>
    </xf>
    <xf numFmtId="165" fontId="4" fillId="0" borderId="2" xfId="8" applyNumberFormat="1" applyFont="1" applyFill="1" applyBorder="1"/>
    <xf numFmtId="165" fontId="4" fillId="0" borderId="0" xfId="8" applyNumberFormat="1" applyFont="1" applyFill="1" applyBorder="1"/>
    <xf numFmtId="165" fontId="0" fillId="0" borderId="4" xfId="0" applyNumberFormat="1" applyBorder="1"/>
    <xf numFmtId="165" fontId="4" fillId="0" borderId="2" xfId="8" applyNumberFormat="1" applyFont="1" applyFill="1" applyBorder="1" applyAlignment="1">
      <alignment horizontal="right" wrapText="1"/>
    </xf>
    <xf numFmtId="165" fontId="4" fillId="0" borderId="0" xfId="8" applyNumberFormat="1" applyFont="1" applyFill="1" applyBorder="1" applyAlignment="1">
      <alignment horizontal="right" wrapText="1"/>
    </xf>
    <xf numFmtId="165" fontId="4" fillId="0" borderId="0" xfId="8" applyNumberFormat="1" applyFont="1" applyFill="1"/>
    <xf numFmtId="165" fontId="4" fillId="0" borderId="0" xfId="8" applyNumberFormat="1" applyFont="1" applyAlignment="1">
      <alignment wrapText="1"/>
    </xf>
    <xf numFmtId="165" fontId="0" fillId="0" borderId="5" xfId="8" applyNumberFormat="1" applyFont="1" applyFill="1" applyBorder="1"/>
    <xf numFmtId="165" fontId="0" fillId="0" borderId="8" xfId="8" applyNumberFormat="1" applyFont="1" applyFill="1" applyBorder="1"/>
    <xf numFmtId="165" fontId="0" fillId="0" borderId="8" xfId="8" quotePrefix="1" applyNumberFormat="1" applyFont="1" applyBorder="1" applyAlignment="1">
      <alignment wrapText="1"/>
    </xf>
    <xf numFmtId="165" fontId="0" fillId="0" borderId="8" xfId="0" applyNumberFormat="1" applyBorder="1"/>
    <xf numFmtId="165" fontId="0" fillId="0" borderId="11" xfId="0" applyNumberFormat="1" applyBorder="1"/>
    <xf numFmtId="165" fontId="0" fillId="0" borderId="2" xfId="0" applyNumberFormat="1" applyFill="1" applyBorder="1"/>
    <xf numFmtId="165" fontId="0" fillId="0" borderId="0" xfId="0" applyNumberFormat="1" applyFill="1"/>
    <xf numFmtId="165" fontId="0" fillId="0" borderId="0" xfId="0" quotePrefix="1" applyNumberFormat="1" applyAlignment="1">
      <alignment wrapText="1"/>
    </xf>
    <xf numFmtId="165" fontId="0" fillId="0" borderId="5" xfId="0" applyNumberFormat="1" applyBorder="1"/>
    <xf numFmtId="165" fontId="0" fillId="0" borderId="11" xfId="0" applyNumberFormat="1" applyBorder="1" applyAlignment="1">
      <alignment wrapText="1"/>
    </xf>
    <xf numFmtId="165" fontId="0" fillId="0" borderId="2" xfId="0" applyNumberFormat="1" applyBorder="1"/>
    <xf numFmtId="165" fontId="0" fillId="0" borderId="2" xfId="0" applyNumberFormat="1" applyBorder="1" applyAlignment="1">
      <alignment wrapText="1"/>
    </xf>
    <xf numFmtId="165" fontId="0" fillId="0" borderId="0" xfId="0" applyNumberFormat="1" applyAlignment="1">
      <alignment wrapText="1"/>
    </xf>
    <xf numFmtId="165" fontId="0" fillId="0" borderId="0" xfId="0" applyNumberFormat="1" applyFill="1" applyAlignment="1">
      <alignment wrapText="1"/>
    </xf>
    <xf numFmtId="165" fontId="0" fillId="0" borderId="10" xfId="0" applyNumberFormat="1" applyBorder="1"/>
    <xf numFmtId="165" fontId="0" fillId="0" borderId="10" xfId="0" applyNumberFormat="1" applyBorder="1" applyAlignment="1">
      <alignment wrapText="1"/>
    </xf>
    <xf numFmtId="165" fontId="0" fillId="0" borderId="9" xfId="0" applyNumberFormat="1" applyBorder="1" applyAlignment="1">
      <alignment wrapText="1"/>
    </xf>
    <xf numFmtId="165" fontId="0" fillId="0" borderId="9" xfId="0" applyNumberFormat="1" applyFill="1" applyBorder="1" applyAlignment="1">
      <alignment wrapText="1"/>
    </xf>
    <xf numFmtId="3" fontId="0" fillId="0" borderId="0" xfId="0" applyNumberFormat="1" applyFont="1" applyBorder="1" applyAlignment="1">
      <alignment wrapText="1"/>
    </xf>
    <xf numFmtId="3" fontId="0" fillId="0" borderId="15" xfId="0" applyNumberFormat="1" applyBorder="1"/>
    <xf numFmtId="165" fontId="0" fillId="0" borderId="15" xfId="0" applyNumberFormat="1" applyFont="1" applyBorder="1"/>
    <xf numFmtId="165" fontId="0" fillId="0" borderId="0" xfId="0" applyNumberFormat="1" applyFont="1" applyBorder="1" applyAlignment="1">
      <alignment horizontal="center"/>
    </xf>
    <xf numFmtId="165" fontId="0" fillId="0" borderId="2" xfId="0" applyNumberFormat="1" applyFont="1" applyBorder="1" applyAlignment="1">
      <alignment horizontal="center"/>
    </xf>
    <xf numFmtId="165" fontId="0" fillId="0" borderId="0" xfId="0" applyNumberFormat="1" applyFont="1" applyBorder="1" applyAlignment="1">
      <alignment horizontal="right"/>
    </xf>
    <xf numFmtId="165" fontId="0" fillId="0" borderId="0" xfId="0" quotePrefix="1" applyNumberFormat="1" applyFont="1" applyBorder="1" applyAlignment="1">
      <alignment horizontal="right"/>
    </xf>
    <xf numFmtId="165" fontId="0" fillId="0" borderId="2" xfId="0" quotePrefix="1" applyNumberFormat="1" applyFont="1" applyBorder="1" applyAlignment="1">
      <alignment horizontal="right"/>
    </xf>
    <xf numFmtId="165" fontId="0" fillId="0" borderId="4" xfId="0" applyNumberFormat="1" applyFont="1" applyBorder="1" applyAlignment="1">
      <alignment horizontal="right"/>
    </xf>
    <xf numFmtId="165" fontId="0" fillId="0" borderId="5" xfId="0" quotePrefix="1" applyNumberFormat="1" applyFont="1" applyFill="1" applyBorder="1"/>
    <xf numFmtId="165" fontId="0" fillId="0" borderId="8" xfId="0" quotePrefix="1" applyNumberFormat="1" applyFont="1" applyFill="1" applyBorder="1"/>
    <xf numFmtId="165" fontId="0" fillId="0" borderId="2" xfId="0" quotePrefix="1" applyNumberFormat="1" applyFont="1" applyFill="1" applyBorder="1"/>
    <xf numFmtId="165" fontId="0" fillId="0" borderId="0" xfId="0" quotePrefix="1" applyNumberFormat="1" applyFont="1" applyFill="1" applyBorder="1" applyAlignment="1">
      <alignment horizontal="right"/>
    </xf>
    <xf numFmtId="165" fontId="0" fillId="0" borderId="4" xfId="0" quotePrefix="1" applyNumberFormat="1" applyFont="1" applyFill="1" applyBorder="1" applyAlignment="1">
      <alignment horizontal="right"/>
    </xf>
    <xf numFmtId="165" fontId="6" fillId="0" borderId="0" xfId="0" applyNumberFormat="1" applyFont="1" applyFill="1" applyBorder="1" applyAlignment="1">
      <alignment horizontal="right" wrapText="1"/>
    </xf>
    <xf numFmtId="165" fontId="6" fillId="0" borderId="2" xfId="0" applyNumberFormat="1" applyFont="1" applyFill="1" applyBorder="1" applyAlignment="1">
      <alignment horizontal="right" wrapText="1"/>
    </xf>
    <xf numFmtId="165" fontId="0" fillId="0" borderId="0" xfId="0" applyNumberFormat="1" applyFont="1" applyFill="1" applyBorder="1" applyAlignment="1">
      <alignment horizontal="center"/>
    </xf>
    <xf numFmtId="165" fontId="0" fillId="0" borderId="2" xfId="0" applyNumberFormat="1" applyFont="1" applyFill="1" applyBorder="1" applyAlignment="1">
      <alignment horizontal="center"/>
    </xf>
    <xf numFmtId="165" fontId="0" fillId="0" borderId="0" xfId="0" applyNumberFormat="1" applyFont="1" applyFill="1" applyBorder="1" applyAlignment="1">
      <alignment horizontal="right"/>
    </xf>
    <xf numFmtId="165" fontId="0" fillId="0" borderId="2" xfId="0" applyNumberFormat="1" applyFont="1" applyBorder="1"/>
    <xf numFmtId="165" fontId="0" fillId="0" borderId="5" xfId="0" applyNumberFormat="1" applyFont="1" applyBorder="1"/>
    <xf numFmtId="165" fontId="0" fillId="0" borderId="11" xfId="0" applyNumberFormat="1" applyFont="1" applyBorder="1"/>
    <xf numFmtId="165" fontId="0" fillId="0" borderId="8" xfId="0" applyNumberFormat="1" applyFont="1" applyBorder="1"/>
    <xf numFmtId="165" fontId="0" fillId="0" borderId="15" xfId="0" applyNumberFormat="1" applyBorder="1"/>
    <xf numFmtId="165" fontId="0" fillId="0" borderId="18" xfId="0" applyNumberFormat="1" applyFill="1" applyBorder="1"/>
    <xf numFmtId="165" fontId="0" fillId="0" borderId="9" xfId="0" applyNumberFormat="1" applyFill="1" applyBorder="1"/>
    <xf numFmtId="165" fontId="0" fillId="0" borderId="13" xfId="0" applyNumberFormat="1" applyBorder="1"/>
    <xf numFmtId="3" fontId="0" fillId="0" borderId="2" xfId="0" applyNumberFormat="1" applyFont="1" applyFill="1" applyBorder="1" applyAlignment="1">
      <alignment wrapText="1"/>
    </xf>
    <xf numFmtId="165" fontId="0" fillId="0" borderId="0" xfId="8" applyNumberFormat="1" applyFont="1" applyFill="1" applyBorder="1" applyAlignment="1"/>
    <xf numFmtId="165" fontId="0" fillId="0" borderId="2" xfId="0" quotePrefix="1" applyNumberFormat="1" applyFont="1" applyFill="1" applyBorder="1" applyAlignment="1">
      <alignment horizontal="right"/>
    </xf>
    <xf numFmtId="165" fontId="0" fillId="0" borderId="4" xfId="8" applyNumberFormat="1" applyFont="1" applyFill="1" applyBorder="1" applyAlignment="1"/>
    <xf numFmtId="165" fontId="0" fillId="0" borderId="8" xfId="8" quotePrefix="1" applyNumberFormat="1" applyFont="1" applyFill="1" applyBorder="1" applyAlignment="1"/>
    <xf numFmtId="165" fontId="0" fillId="0" borderId="0" xfId="8" quotePrefix="1" applyNumberFormat="1" applyFont="1" applyFill="1" applyBorder="1" applyAlignment="1"/>
    <xf numFmtId="165" fontId="0" fillId="0" borderId="4" xfId="8" quotePrefix="1" applyNumberFormat="1" applyFont="1" applyFill="1" applyBorder="1" applyAlignment="1"/>
    <xf numFmtId="165" fontId="6" fillId="0" borderId="0" xfId="8" applyNumberFormat="1" applyFont="1" applyFill="1" applyBorder="1" applyAlignment="1">
      <alignment wrapText="1"/>
    </xf>
    <xf numFmtId="165" fontId="0" fillId="0" borderId="2" xfId="0" applyNumberFormat="1" applyFont="1" applyFill="1" applyBorder="1"/>
    <xf numFmtId="165" fontId="0" fillId="0" borderId="0" xfId="0" applyNumberFormat="1" applyFont="1" applyFill="1" applyBorder="1"/>
    <xf numFmtId="165" fontId="0" fillId="0" borderId="0" xfId="0" applyNumberFormat="1" applyFont="1" applyFill="1" applyBorder="1" applyAlignment="1"/>
    <xf numFmtId="165" fontId="0" fillId="0" borderId="8" xfId="0" applyNumberFormat="1" applyFont="1" applyBorder="1" applyAlignment="1"/>
    <xf numFmtId="165" fontId="0" fillId="0" borderId="11" xfId="0" applyNumberFormat="1" applyFont="1" applyBorder="1" applyAlignment="1"/>
    <xf numFmtId="165" fontId="0" fillId="0" borderId="10" xfId="0" applyNumberFormat="1" applyFill="1" applyBorder="1"/>
    <xf numFmtId="3" fontId="0" fillId="0" borderId="2" xfId="0" applyNumberFormat="1" applyFont="1" applyBorder="1" applyAlignment="1">
      <alignment wrapText="1"/>
    </xf>
    <xf numFmtId="3" fontId="0" fillId="0" borderId="0" xfId="0" applyNumberFormat="1" applyFont="1"/>
    <xf numFmtId="3" fontId="0" fillId="0" borderId="4" xfId="0" applyNumberFormat="1" applyFont="1" applyBorder="1"/>
    <xf numFmtId="3" fontId="0" fillId="0" borderId="4" xfId="0" applyNumberFormat="1" applyFont="1" applyBorder="1" applyAlignment="1">
      <alignment wrapText="1"/>
    </xf>
    <xf numFmtId="0" fontId="0" fillId="0" borderId="0" xfId="0" applyAlignment="1">
      <alignment horizontal="left" vertical="center" wrapText="1"/>
    </xf>
    <xf numFmtId="0" fontId="0" fillId="0" borderId="0" xfId="0" applyFont="1" applyAlignment="1">
      <alignment horizontal="left" vertical="center" wrapText="1"/>
    </xf>
    <xf numFmtId="0" fontId="1" fillId="0" borderId="1" xfId="0" applyFont="1" applyBorder="1" applyAlignment="1">
      <alignment horizontal="center"/>
    </xf>
    <xf numFmtId="0" fontId="1" fillId="0" borderId="5" xfId="0" applyFont="1" applyBorder="1" applyAlignment="1">
      <alignment horizontal="center"/>
    </xf>
    <xf numFmtId="0" fontId="1" fillId="0" borderId="8" xfId="0" applyFont="1" applyBorder="1" applyAlignment="1">
      <alignment horizontal="center"/>
    </xf>
    <xf numFmtId="0" fontId="1" fillId="0" borderId="11" xfId="0" applyFont="1" applyBorder="1" applyAlignment="1">
      <alignment horizontal="center"/>
    </xf>
    <xf numFmtId="0" fontId="0" fillId="0" borderId="0" xfId="0" applyAlignment="1">
      <alignment horizontal="left" wrapText="1"/>
    </xf>
    <xf numFmtId="0" fontId="1" fillId="0" borderId="0" xfId="0" applyFont="1" applyBorder="1" applyAlignment="1">
      <alignment horizontal="center"/>
    </xf>
    <xf numFmtId="0" fontId="1" fillId="0" borderId="12" xfId="0" applyFont="1" applyBorder="1" applyAlignment="1">
      <alignment horizontal="center"/>
    </xf>
    <xf numFmtId="0" fontId="1" fillId="0" borderId="17" xfId="0" applyFont="1" applyBorder="1" applyAlignment="1">
      <alignment horizontal="center"/>
    </xf>
    <xf numFmtId="0" fontId="1" fillId="0" borderId="6" xfId="0" applyFont="1" applyBorder="1" applyAlignment="1">
      <alignment horizontal="center"/>
    </xf>
    <xf numFmtId="0" fontId="0" fillId="0" borderId="0" xfId="0" applyFont="1" applyAlignment="1">
      <alignment horizontal="left" wrapText="1"/>
    </xf>
  </cellXfs>
  <cellStyles count="10">
    <cellStyle name="Comma 2" xfId="2"/>
    <cellStyle name="Currency" xfId="8" builtinId="4"/>
    <cellStyle name="Currency 2" xfId="3"/>
    <cellStyle name="Normal" xfId="0" builtinId="0"/>
    <cellStyle name="Normal 2" xfId="4"/>
    <cellStyle name="Normal 3" xfId="5"/>
    <cellStyle name="Normal 4" xfId="6"/>
    <cellStyle name="Normal 5" xfId="1"/>
    <cellStyle name="Normal 6" xfId="9"/>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showGridLines="0" topLeftCell="B1" workbookViewId="0">
      <selection activeCell="B1" sqref="B1"/>
    </sheetView>
  </sheetViews>
  <sheetFormatPr defaultRowHeight="15" x14ac:dyDescent="0.25"/>
  <cols>
    <col min="2" max="2" width="111.28515625" customWidth="1"/>
  </cols>
  <sheetData>
    <row r="2" spans="2:10" x14ac:dyDescent="0.25">
      <c r="B2" s="121" t="s">
        <v>36</v>
      </c>
      <c r="J2" s="122"/>
    </row>
    <row r="3" spans="2:10" x14ac:dyDescent="0.25">
      <c r="B3" s="121"/>
      <c r="J3" s="122"/>
    </row>
    <row r="4" spans="2:10" ht="30" x14ac:dyDescent="0.25">
      <c r="B4" s="123" t="s">
        <v>37</v>
      </c>
    </row>
    <row r="5" spans="2:10" x14ac:dyDescent="0.25">
      <c r="B5" s="123"/>
    </row>
    <row r="6" spans="2:10" ht="45" x14ac:dyDescent="0.25">
      <c r="B6" s="123" t="s">
        <v>38</v>
      </c>
    </row>
    <row r="7" spans="2:10" x14ac:dyDescent="0.25">
      <c r="B7" s="123"/>
    </row>
    <row r="8" spans="2:10" ht="48" customHeight="1" x14ac:dyDescent="0.25">
      <c r="B8" s="124" t="s">
        <v>54</v>
      </c>
    </row>
    <row r="9" spans="2:10" x14ac:dyDescent="0.25">
      <c r="B9" s="123"/>
    </row>
    <row r="10" spans="2:10" x14ac:dyDescent="0.25">
      <c r="B10" s="158" t="s">
        <v>32</v>
      </c>
    </row>
    <row r="11" spans="2:10" ht="30" x14ac:dyDescent="0.25">
      <c r="B11" s="159" t="s">
        <v>33</v>
      </c>
    </row>
    <row r="12" spans="2:10" x14ac:dyDescent="0.25">
      <c r="B12" s="160"/>
    </row>
    <row r="13" spans="2:10" ht="45" x14ac:dyDescent="0.25">
      <c r="B13" s="160" t="s">
        <v>34</v>
      </c>
    </row>
    <row r="14" spans="2:10" x14ac:dyDescent="0.25">
      <c r="B14" s="161"/>
    </row>
    <row r="15" spans="2:10" ht="30" x14ac:dyDescent="0.25">
      <c r="B15" s="123" t="s">
        <v>39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1"/>
  <sheetViews>
    <sheetView tabSelected="1" zoomScale="85" zoomScaleNormal="85" workbookViewId="0"/>
  </sheetViews>
  <sheetFormatPr defaultRowHeight="15" x14ac:dyDescent="0.25"/>
  <cols>
    <col min="1" max="1" width="5.140625" customWidth="1"/>
    <col min="2" max="2" width="4" customWidth="1"/>
    <col min="3" max="3" width="38.28515625" customWidth="1"/>
    <col min="4" max="4" width="3.28515625" customWidth="1"/>
    <col min="5" max="5" width="18.42578125" customWidth="1"/>
    <col min="6" max="6" width="17.5703125" customWidth="1"/>
    <col min="7" max="9" width="15.85546875" customWidth="1"/>
    <col min="10" max="10" width="16" customWidth="1"/>
    <col min="11" max="11" width="18" customWidth="1"/>
    <col min="12" max="12" width="15.28515625" customWidth="1"/>
    <col min="13" max="13" width="17" customWidth="1"/>
    <col min="20" max="20" width="10.42578125" customWidth="1"/>
    <col min="21" max="21" width="10.140625" customWidth="1"/>
    <col min="22" max="22" width="11.7109375" customWidth="1"/>
    <col min="23" max="23" width="12.5703125" customWidth="1"/>
    <col min="24" max="24" width="13.28515625" customWidth="1"/>
    <col min="25" max="25" width="13.140625" customWidth="1"/>
    <col min="26" max="26" width="12.85546875" customWidth="1"/>
    <col min="27" max="27" width="14" customWidth="1"/>
    <col min="28" max="28" width="12.85546875" customWidth="1"/>
    <col min="29" max="30" width="15" customWidth="1"/>
  </cols>
  <sheetData>
    <row r="1" spans="1:39" x14ac:dyDescent="0.25">
      <c r="A1" s="136" t="s">
        <v>40</v>
      </c>
      <c r="B1" s="136"/>
      <c r="C1" s="136"/>
      <c r="D1" s="136"/>
      <c r="E1" s="136"/>
      <c r="F1" s="136"/>
      <c r="G1" s="136"/>
      <c r="H1" s="136"/>
      <c r="I1" s="136"/>
      <c r="J1" s="136"/>
      <c r="K1" s="136"/>
      <c r="L1" s="136"/>
      <c r="M1" s="136"/>
      <c r="N1" s="19"/>
    </row>
    <row r="2" spans="1:39" x14ac:dyDescent="0.25">
      <c r="A2" s="136"/>
      <c r="B2" s="136"/>
      <c r="C2" s="136"/>
      <c r="D2" s="136"/>
      <c r="E2" s="137" t="s">
        <v>30</v>
      </c>
      <c r="F2" s="137"/>
      <c r="G2" s="136"/>
      <c r="H2" s="136"/>
      <c r="I2" s="136"/>
      <c r="J2" s="136"/>
      <c r="K2" s="136"/>
      <c r="L2" s="136"/>
      <c r="M2" s="136"/>
      <c r="N2" s="19"/>
    </row>
    <row r="3" spans="1:39" ht="14.45" customHeight="1" x14ac:dyDescent="0.25">
      <c r="A3" s="136"/>
      <c r="B3" s="136"/>
      <c r="C3" s="136"/>
      <c r="D3" s="136"/>
      <c r="E3" s="136"/>
      <c r="F3" s="234"/>
      <c r="G3" s="234"/>
      <c r="H3" s="234"/>
      <c r="I3" s="234"/>
      <c r="J3" s="234"/>
      <c r="K3" s="234"/>
      <c r="L3" s="234"/>
      <c r="M3" s="234"/>
      <c r="N3" s="19"/>
      <c r="AE3" s="9"/>
      <c r="AF3" s="9"/>
      <c r="AG3" s="9"/>
      <c r="AH3" s="9"/>
      <c r="AI3" s="9"/>
      <c r="AJ3" s="9"/>
      <c r="AK3" s="9"/>
      <c r="AL3" s="9"/>
    </row>
    <row r="4" spans="1:39" ht="14.45" customHeight="1" x14ac:dyDescent="0.25">
      <c r="A4" s="136"/>
      <c r="B4" s="136"/>
      <c r="C4" s="136"/>
      <c r="D4" s="136"/>
      <c r="E4" s="138"/>
      <c r="F4" s="235" t="s">
        <v>11</v>
      </c>
      <c r="G4" s="237"/>
      <c r="H4" s="235" t="s">
        <v>10</v>
      </c>
      <c r="I4" s="236"/>
      <c r="J4" s="236"/>
      <c r="K4" s="236"/>
      <c r="L4" s="236"/>
      <c r="M4" s="237"/>
      <c r="N4" s="63"/>
      <c r="AE4" s="9"/>
      <c r="AF4" s="9"/>
      <c r="AG4" s="9"/>
      <c r="AH4" s="9"/>
      <c r="AI4" s="9"/>
      <c r="AJ4" s="9"/>
      <c r="AK4" s="9"/>
      <c r="AL4" s="9"/>
    </row>
    <row r="5" spans="1:39" ht="62.25" x14ac:dyDescent="0.25">
      <c r="A5" s="136"/>
      <c r="B5" s="136"/>
      <c r="C5" s="136"/>
      <c r="D5" s="136"/>
      <c r="E5" s="139" t="s">
        <v>8</v>
      </c>
      <c r="F5" s="140" t="s">
        <v>22</v>
      </c>
      <c r="G5" s="141" t="s">
        <v>23</v>
      </c>
      <c r="H5" s="140" t="s">
        <v>10</v>
      </c>
      <c r="I5" s="142" t="s">
        <v>31</v>
      </c>
      <c r="J5" s="142" t="s">
        <v>24</v>
      </c>
      <c r="K5" s="142" t="s">
        <v>52</v>
      </c>
      <c r="L5" s="142" t="s">
        <v>25</v>
      </c>
      <c r="M5" s="141" t="s">
        <v>26</v>
      </c>
      <c r="N5" s="63"/>
      <c r="AE5" s="8"/>
      <c r="AF5" s="8"/>
      <c r="AG5" s="8"/>
      <c r="AH5" s="9"/>
      <c r="AI5" s="9"/>
      <c r="AJ5" s="9"/>
      <c r="AK5" s="9"/>
      <c r="AL5" s="9"/>
    </row>
    <row r="6" spans="1:39" x14ac:dyDescent="0.25">
      <c r="A6" s="1"/>
      <c r="B6" s="19"/>
      <c r="C6" s="19"/>
      <c r="D6" s="19"/>
      <c r="E6" s="87"/>
      <c r="F6" s="58"/>
      <c r="G6" s="59"/>
      <c r="H6" s="58"/>
      <c r="I6" s="59"/>
      <c r="J6" s="59"/>
      <c r="K6" s="59"/>
      <c r="L6" s="59"/>
      <c r="M6" s="59"/>
      <c r="N6" s="63"/>
      <c r="AE6" s="8"/>
      <c r="AF6" s="8"/>
      <c r="AG6" s="8"/>
      <c r="AH6" s="8"/>
      <c r="AI6" s="9"/>
      <c r="AJ6" s="9"/>
      <c r="AK6" s="9"/>
      <c r="AL6" s="9"/>
    </row>
    <row r="7" spans="1:39" x14ac:dyDescent="0.25">
      <c r="A7" s="1"/>
      <c r="B7" s="19"/>
      <c r="C7" s="19"/>
      <c r="D7" s="19"/>
      <c r="E7" s="87"/>
      <c r="F7" s="58"/>
      <c r="G7" s="59"/>
      <c r="H7" s="58"/>
      <c r="I7" s="59"/>
      <c r="J7" s="59"/>
      <c r="K7" s="59"/>
      <c r="L7" s="59"/>
      <c r="M7" s="59"/>
      <c r="N7" s="63"/>
      <c r="AE7" s="8"/>
      <c r="AF7" s="8"/>
      <c r="AG7" s="9"/>
      <c r="AH7" s="9"/>
      <c r="AI7" s="9"/>
      <c r="AJ7" s="9"/>
      <c r="AK7" s="9"/>
      <c r="AL7" s="9"/>
    </row>
    <row r="8" spans="1:39" ht="29.1" customHeight="1" x14ac:dyDescent="0.25">
      <c r="A8" s="136" t="s">
        <v>0</v>
      </c>
      <c r="B8" s="19"/>
      <c r="C8" s="19"/>
      <c r="D8" s="19"/>
      <c r="E8" s="104">
        <v>112752</v>
      </c>
      <c r="F8" s="79"/>
      <c r="G8" s="40"/>
      <c r="H8" s="79">
        <f>SUM(I9:M9)</f>
        <v>271</v>
      </c>
      <c r="I8" s="40"/>
      <c r="J8" s="40"/>
      <c r="K8" s="40"/>
      <c r="L8" s="40"/>
      <c r="M8" s="40"/>
      <c r="N8" s="63"/>
      <c r="O8" s="9"/>
      <c r="P8" s="9"/>
      <c r="AE8" s="9"/>
      <c r="AF8" s="9"/>
      <c r="AG8" s="9"/>
      <c r="AH8" s="9"/>
      <c r="AI8" s="9"/>
      <c r="AJ8" s="9"/>
      <c r="AK8" s="9"/>
      <c r="AL8" s="9"/>
    </row>
    <row r="9" spans="1:39" x14ac:dyDescent="0.25">
      <c r="A9" s="136" t="s">
        <v>46</v>
      </c>
      <c r="B9" s="19"/>
      <c r="C9" s="19"/>
      <c r="D9" s="19"/>
      <c r="E9" s="88"/>
      <c r="F9" s="64">
        <f>'STEC non-O157 Assumptions'!F9</f>
        <v>91526</v>
      </c>
      <c r="G9" s="41">
        <f>'STEC non-O157 Assumptions'!G9</f>
        <v>20955</v>
      </c>
      <c r="H9" s="64"/>
      <c r="I9" s="187">
        <f>'STEC non-O157 Assumptions'!H9</f>
        <v>231</v>
      </c>
      <c r="J9" s="187">
        <f>'STEC non-O157 Assumptions'!I9</f>
        <v>39</v>
      </c>
      <c r="K9" s="187">
        <f>'STEC non-O157 Assumptions'!J9</f>
        <v>1</v>
      </c>
      <c r="L9" s="187">
        <f>'STEC non-O157 Assumptions'!K9</f>
        <v>0</v>
      </c>
      <c r="M9" s="187">
        <f>'STEC non-O157 Assumptions'!L9</f>
        <v>0</v>
      </c>
      <c r="N9" s="63"/>
      <c r="O9" s="9"/>
      <c r="P9" s="9"/>
      <c r="AE9" s="8"/>
      <c r="AF9" s="9"/>
      <c r="AG9" s="10"/>
      <c r="AH9" s="10"/>
      <c r="AI9" s="10"/>
      <c r="AJ9" s="10"/>
      <c r="AK9" s="9"/>
      <c r="AL9" s="9"/>
    </row>
    <row r="10" spans="1:39" x14ac:dyDescent="0.25">
      <c r="A10" s="136"/>
      <c r="B10" s="19"/>
      <c r="C10" s="19"/>
      <c r="D10" s="19"/>
      <c r="E10" s="88"/>
      <c r="F10" s="125"/>
      <c r="G10" s="126"/>
      <c r="H10" s="125"/>
      <c r="I10" s="126"/>
      <c r="J10" s="127"/>
      <c r="K10" s="127"/>
      <c r="L10" s="127"/>
      <c r="M10" s="127"/>
      <c r="N10" s="89"/>
      <c r="O10" s="9"/>
      <c r="P10" s="9"/>
      <c r="Q10" s="9"/>
      <c r="AF10" s="9"/>
      <c r="AG10" s="9"/>
      <c r="AH10" s="9"/>
      <c r="AI10" s="9"/>
      <c r="AJ10" s="9"/>
      <c r="AK10" s="9"/>
      <c r="AL10" s="9"/>
      <c r="AM10" s="9"/>
    </row>
    <row r="11" spans="1:39" x14ac:dyDescent="0.25">
      <c r="A11" s="136" t="s">
        <v>47</v>
      </c>
      <c r="B11" s="33"/>
      <c r="C11" s="33"/>
      <c r="D11" s="33"/>
      <c r="E11" s="88"/>
      <c r="F11" s="64"/>
      <c r="G11" s="41"/>
      <c r="H11" s="64"/>
      <c r="I11" s="41"/>
      <c r="J11" s="41"/>
      <c r="K11" s="41"/>
      <c r="L11" s="41"/>
      <c r="M11" s="41"/>
      <c r="N11" s="63"/>
      <c r="O11" s="9"/>
      <c r="P11" s="9"/>
      <c r="AE11" s="9"/>
      <c r="AF11" s="9"/>
      <c r="AG11" s="9"/>
      <c r="AH11" s="9"/>
      <c r="AI11" s="9"/>
      <c r="AJ11" s="9"/>
      <c r="AK11" s="9"/>
      <c r="AL11" s="9"/>
    </row>
    <row r="12" spans="1:39" x14ac:dyDescent="0.25">
      <c r="A12" s="136"/>
      <c r="B12" s="33"/>
      <c r="C12" s="33"/>
      <c r="D12" s="33"/>
      <c r="E12" s="87"/>
      <c r="F12" s="34"/>
      <c r="G12" s="35"/>
      <c r="H12" s="34"/>
      <c r="I12" s="35"/>
      <c r="J12" s="35"/>
      <c r="K12" s="35"/>
      <c r="L12" s="35"/>
      <c r="M12" s="35"/>
      <c r="N12" s="63"/>
      <c r="O12" s="9"/>
      <c r="P12" s="9"/>
      <c r="AE12" s="9"/>
      <c r="AF12" s="9"/>
      <c r="AG12" s="9"/>
      <c r="AH12" s="9"/>
      <c r="AI12" s="9"/>
      <c r="AJ12" s="9"/>
      <c r="AK12" s="9"/>
      <c r="AL12" s="9"/>
    </row>
    <row r="13" spans="1:39" s="19" customFormat="1" x14ac:dyDescent="0.25">
      <c r="A13" s="136"/>
      <c r="B13" s="33" t="s">
        <v>17</v>
      </c>
      <c r="C13" s="33"/>
      <c r="D13" s="33"/>
      <c r="E13" s="87"/>
      <c r="F13" s="34"/>
      <c r="G13" s="35"/>
      <c r="H13" s="34"/>
      <c r="I13" s="35"/>
      <c r="J13" s="35"/>
      <c r="K13" s="35"/>
      <c r="L13" s="35"/>
      <c r="M13" s="35"/>
      <c r="N13" s="63"/>
      <c r="O13" s="33"/>
      <c r="P13" s="33"/>
      <c r="AE13" s="33"/>
      <c r="AF13" s="33"/>
      <c r="AG13" s="33"/>
      <c r="AH13" s="33"/>
      <c r="AI13" s="33"/>
      <c r="AJ13" s="33"/>
      <c r="AK13" s="33"/>
      <c r="AL13" s="33"/>
    </row>
    <row r="14" spans="1:39" s="19" customFormat="1" x14ac:dyDescent="0.25">
      <c r="A14" s="136"/>
      <c r="B14" s="33"/>
      <c r="C14" s="28" t="s">
        <v>13</v>
      </c>
      <c r="D14" s="62"/>
      <c r="E14" s="105"/>
      <c r="F14" s="48">
        <f>'STEC non-O157 Assumptions'!F15*F$9</f>
        <v>252524.70600000001</v>
      </c>
      <c r="G14" s="47">
        <f>'STEC non-O157 Assumptions'!G15*G$9</f>
        <v>379513.17600000004</v>
      </c>
      <c r="H14" s="48"/>
      <c r="I14" s="47">
        <f>'STEC non-O157 Assumptions'!H15*'STEC non-O157 Assumptions'!H$9</f>
        <v>12161.590000000002</v>
      </c>
      <c r="J14" s="47">
        <f>'STEC non-O157 Assumptions'!I15*'STEC non-O157 Assumptions'!I$9</f>
        <v>1199.7580000000003</v>
      </c>
      <c r="K14" s="47">
        <f>'STEC non-O157 Assumptions'!J15*'STEC non-O157 Assumptions'!J$9</f>
        <v>42.742000000000004</v>
      </c>
      <c r="L14" s="54"/>
      <c r="M14" s="54"/>
      <c r="N14" s="63"/>
      <c r="O14" s="33"/>
      <c r="P14" s="33"/>
      <c r="AE14" s="33"/>
      <c r="AF14" s="33"/>
      <c r="AG14" s="33"/>
      <c r="AH14" s="33"/>
      <c r="AI14" s="33"/>
      <c r="AJ14" s="33"/>
      <c r="AK14" s="33"/>
      <c r="AL14" s="33"/>
    </row>
    <row r="15" spans="1:39" s="19" customFormat="1" x14ac:dyDescent="0.25">
      <c r="A15" s="136"/>
      <c r="C15" s="28" t="s">
        <v>14</v>
      </c>
      <c r="D15" s="33"/>
      <c r="E15" s="105"/>
      <c r="F15" s="48"/>
      <c r="G15" s="47">
        <f>'STEC non-O157 Assumptions'!G16*G$9</f>
        <v>3618197.3162499997</v>
      </c>
      <c r="H15" s="48"/>
      <c r="I15" s="47">
        <f>'STEC non-O157 Assumptions'!H16*'STEC non-O157 Assumptions'!H$9</f>
        <v>32034.569005610967</v>
      </c>
      <c r="J15" s="47">
        <f>'STEC non-O157 Assumptions'!I16*'STEC non-O157 Assumptions'!I$9</f>
        <v>10234.016427680795</v>
      </c>
      <c r="K15" s="47">
        <f>'STEC non-O157 Assumptions'!J16*'STEC non-O157 Assumptions'!J$9</f>
        <v>262.7503678304239</v>
      </c>
      <c r="L15" s="54"/>
      <c r="M15" s="54"/>
      <c r="N15" s="63"/>
      <c r="O15" s="33"/>
      <c r="P15" s="33"/>
      <c r="AE15" s="33"/>
      <c r="AF15" s="33"/>
      <c r="AG15" s="33"/>
      <c r="AH15" s="33"/>
      <c r="AI15" s="33"/>
      <c r="AJ15" s="33"/>
      <c r="AK15" s="33"/>
      <c r="AL15" s="33"/>
    </row>
    <row r="16" spans="1:39" s="19" customFormat="1" x14ac:dyDescent="0.25">
      <c r="A16" s="136"/>
      <c r="C16" s="28" t="s">
        <v>48</v>
      </c>
      <c r="D16" s="62"/>
      <c r="E16" s="105"/>
      <c r="F16" s="48"/>
      <c r="G16" s="47">
        <f>'STEC non-O157 Assumptions'!G17*G$9</f>
        <v>4802644.0560538117</v>
      </c>
      <c r="H16" s="48"/>
      <c r="I16" s="47">
        <f>'STEC non-O157 Assumptions'!H17*'STEC non-O157 Assumptions'!H$9</f>
        <v>116476.65919282511</v>
      </c>
      <c r="J16" s="47">
        <f>'STEC non-O157 Assumptions'!I17*'STEC non-O157 Assumptions'!I$9</f>
        <v>28380.224215246639</v>
      </c>
      <c r="K16" s="47">
        <f>'STEC non-O157 Assumptions'!J17*'STEC non-O157 Assumptions'!J$9</f>
        <v>727.28923766816149</v>
      </c>
      <c r="L16" s="54"/>
      <c r="M16" s="54"/>
      <c r="N16" s="63"/>
      <c r="O16" s="33"/>
      <c r="P16" s="33"/>
      <c r="AE16" s="37"/>
    </row>
    <row r="17" spans="1:31" s="19" customFormat="1" x14ac:dyDescent="0.25">
      <c r="A17" s="136"/>
      <c r="C17" s="28" t="s">
        <v>15</v>
      </c>
      <c r="D17" s="62"/>
      <c r="E17" s="105"/>
      <c r="F17" s="48"/>
      <c r="G17" s="47"/>
      <c r="H17" s="48"/>
      <c r="I17" s="47">
        <f>'STEC non-O157 Assumptions'!H18*'STEC non-O157 Assumptions'!H$9</f>
        <v>1947932.4022593319</v>
      </c>
      <c r="J17" s="47">
        <f>'STEC non-O157 Assumptions'!I18*'STEC non-O157 Assumptions'!I$9</f>
        <v>2129251.7278978387</v>
      </c>
      <c r="K17" s="47">
        <f>'STEC non-O157 Assumptions'!J18*'STEC non-O157 Assumptions'!J$9</f>
        <v>54595.674852652257</v>
      </c>
      <c r="L17" s="54"/>
      <c r="M17" s="54"/>
      <c r="N17" s="63"/>
      <c r="O17" s="33"/>
      <c r="P17" s="33"/>
      <c r="S17" s="35"/>
      <c r="T17" s="35"/>
      <c r="U17" s="35"/>
      <c r="V17" s="35"/>
      <c r="W17" s="35"/>
      <c r="X17" s="35"/>
      <c r="Y17" s="35"/>
      <c r="Z17" s="35"/>
      <c r="AA17" s="35"/>
      <c r="AB17" s="35"/>
      <c r="AC17" s="35"/>
      <c r="AD17" s="35"/>
      <c r="AE17" s="35"/>
    </row>
    <row r="18" spans="1:31" s="19" customFormat="1" x14ac:dyDescent="0.25">
      <c r="A18" s="136"/>
      <c r="B18" s="28" t="s">
        <v>18</v>
      </c>
      <c r="C18" s="33"/>
      <c r="D18" s="62"/>
      <c r="E18" s="105"/>
      <c r="F18" s="51"/>
      <c r="G18" s="50"/>
      <c r="H18" s="48"/>
      <c r="I18" s="50">
        <f>'STEC non-O157 Assumptions'!H19*'STEC non-O157 Assumptions'!H$9</f>
        <v>0</v>
      </c>
      <c r="J18" s="50">
        <f>'STEC non-O157 Assumptions'!I19*'STEC non-O157 Assumptions'!I$9</f>
        <v>0</v>
      </c>
      <c r="K18" s="50">
        <f>'STEC non-O157 Assumptions'!J19*'STEC non-O157 Assumptions'!J$9</f>
        <v>891781.95026091591</v>
      </c>
      <c r="L18" s="54"/>
      <c r="M18" s="54"/>
      <c r="N18" s="63"/>
      <c r="O18" s="33"/>
      <c r="P18" s="33"/>
      <c r="S18" s="35"/>
      <c r="T18" s="35"/>
      <c r="U18" s="35"/>
      <c r="V18" s="35"/>
      <c r="W18" s="35"/>
      <c r="X18" s="35"/>
      <c r="Y18" s="35"/>
      <c r="Z18" s="35"/>
      <c r="AA18" s="35"/>
      <c r="AB18" s="35"/>
      <c r="AC18" s="35"/>
      <c r="AD18" s="35"/>
      <c r="AE18" s="35"/>
    </row>
    <row r="19" spans="1:31" s="19" customFormat="1" x14ac:dyDescent="0.25">
      <c r="A19" s="136"/>
      <c r="C19" s="33"/>
      <c r="D19" s="62"/>
      <c r="E19" s="105"/>
      <c r="F19" s="48"/>
      <c r="G19" s="46"/>
      <c r="H19" s="48"/>
      <c r="I19" s="47"/>
      <c r="J19" s="47"/>
      <c r="K19" s="47"/>
      <c r="L19" s="38"/>
      <c r="M19" s="38"/>
      <c r="N19" s="63"/>
      <c r="O19" s="33"/>
      <c r="P19" s="33"/>
      <c r="S19" s="35"/>
      <c r="T19" s="35"/>
      <c r="U19" s="35"/>
      <c r="V19" s="35"/>
      <c r="W19" s="35"/>
      <c r="X19" s="35"/>
      <c r="Y19" s="35"/>
      <c r="Z19" s="35"/>
      <c r="AA19" s="35"/>
      <c r="AB19" s="35"/>
      <c r="AC19" s="35"/>
      <c r="AD19" s="35"/>
      <c r="AE19" s="35"/>
    </row>
    <row r="20" spans="1:31" s="19" customFormat="1" x14ac:dyDescent="0.25">
      <c r="A20" s="143"/>
      <c r="B20" s="136" t="s">
        <v>19</v>
      </c>
      <c r="C20" s="33"/>
      <c r="D20" s="62"/>
      <c r="E20" s="105"/>
      <c r="F20" s="49">
        <f>SUM(F14:F18)</f>
        <v>252524.70600000001</v>
      </c>
      <c r="G20" s="46">
        <f>SUM(G14:G18)</f>
        <v>8800354.5483038109</v>
      </c>
      <c r="H20" s="48"/>
      <c r="I20" s="46">
        <f t="shared" ref="I20:K20" si="0">SUM(I14:I18)</f>
        <v>2108605.2204577681</v>
      </c>
      <c r="J20" s="46">
        <f t="shared" si="0"/>
        <v>2169065.7265407662</v>
      </c>
      <c r="K20" s="46">
        <f t="shared" si="0"/>
        <v>947410.40671906678</v>
      </c>
      <c r="L20" s="55"/>
      <c r="M20" s="55"/>
      <c r="N20" s="63"/>
      <c r="O20" s="33"/>
      <c r="P20" s="33"/>
      <c r="S20" s="39"/>
      <c r="T20" s="33"/>
      <c r="U20" s="33"/>
      <c r="V20" s="33"/>
      <c r="W20" s="33"/>
      <c r="X20" s="33"/>
      <c r="Y20" s="33"/>
      <c r="Z20" s="33"/>
      <c r="AA20" s="33"/>
      <c r="AB20" s="33"/>
      <c r="AC20" s="33"/>
      <c r="AD20" s="33"/>
      <c r="AE20" s="33"/>
    </row>
    <row r="21" spans="1:31" s="19" customFormat="1" x14ac:dyDescent="0.25">
      <c r="A21" s="136"/>
      <c r="B21" s="36"/>
      <c r="C21" s="33"/>
      <c r="D21" s="62"/>
      <c r="E21" s="105"/>
      <c r="F21" s="128"/>
      <c r="G21" s="129"/>
      <c r="H21" s="48"/>
      <c r="I21" s="129"/>
      <c r="J21" s="129"/>
      <c r="K21" s="129"/>
      <c r="L21" s="130"/>
      <c r="M21" s="130"/>
      <c r="N21" s="131"/>
      <c r="O21" s="56"/>
      <c r="P21" s="33"/>
      <c r="S21" s="40"/>
      <c r="T21" s="41"/>
      <c r="U21" s="41"/>
      <c r="V21" s="41"/>
      <c r="W21" s="37"/>
      <c r="X21" s="37"/>
      <c r="Y21" s="37"/>
      <c r="Z21" s="37"/>
      <c r="AA21" s="37"/>
      <c r="AB21" s="41"/>
      <c r="AC21" s="41"/>
      <c r="AD21" s="41"/>
      <c r="AE21" s="41"/>
    </row>
    <row r="22" spans="1:31" s="19" customFormat="1" ht="15.75" customHeight="1" x14ac:dyDescent="0.25">
      <c r="A22" s="136" t="s">
        <v>49</v>
      </c>
      <c r="B22" s="36"/>
      <c r="C22" s="33"/>
      <c r="D22" s="33"/>
      <c r="E22" s="105"/>
      <c r="F22" s="48">
        <f>'STEC non-O157 Assumptions'!F21*F9</f>
        <v>2657911.0540046701</v>
      </c>
      <c r="G22" s="47">
        <f>'STEC non-O157 Assumptions'!G21*G9</f>
        <v>4423987.3924637707</v>
      </c>
      <c r="H22" s="48"/>
      <c r="I22" s="47">
        <f>'STEC non-O157 Assumptions'!H21*I9</f>
        <v>142052.11567235488</v>
      </c>
      <c r="J22" s="47">
        <f>'STEC non-O157 Assumptions'!I21*J9</f>
        <v>2907.9312472906772</v>
      </c>
      <c r="K22" s="47">
        <f>'STEC non-O157 Assumptions'!J21*K9</f>
        <v>58889.408265240956</v>
      </c>
      <c r="L22" s="54"/>
      <c r="M22" s="54"/>
      <c r="N22" s="63"/>
      <c r="O22" s="33"/>
      <c r="P22" s="33"/>
      <c r="S22" s="40"/>
      <c r="T22" s="42"/>
      <c r="U22" s="42"/>
      <c r="V22" s="42"/>
      <c r="W22" s="42"/>
      <c r="X22" s="42"/>
      <c r="Y22" s="42"/>
      <c r="Z22" s="42"/>
      <c r="AA22" s="42"/>
      <c r="AB22" s="42"/>
      <c r="AC22" s="42"/>
      <c r="AD22" s="42"/>
      <c r="AE22" s="42"/>
    </row>
    <row r="23" spans="1:31" s="19" customFormat="1" x14ac:dyDescent="0.25">
      <c r="A23" s="143"/>
      <c r="B23" s="36"/>
      <c r="C23" s="33"/>
      <c r="D23" s="33"/>
      <c r="E23" s="105"/>
      <c r="F23" s="48"/>
      <c r="G23" s="47"/>
      <c r="H23" s="48"/>
      <c r="I23" s="47"/>
      <c r="J23" s="47"/>
      <c r="K23" s="47"/>
      <c r="L23" s="44"/>
      <c r="M23" s="44"/>
      <c r="N23" s="67"/>
      <c r="O23" s="33"/>
      <c r="P23" s="33"/>
    </row>
    <row r="24" spans="1:31" s="19" customFormat="1" x14ac:dyDescent="0.25">
      <c r="A24" s="143" t="s">
        <v>1</v>
      </c>
      <c r="B24" s="36"/>
      <c r="C24" s="33"/>
      <c r="D24" s="33"/>
      <c r="E24" s="105"/>
      <c r="F24" s="48"/>
      <c r="G24" s="47"/>
      <c r="H24" s="48"/>
      <c r="I24" s="47"/>
      <c r="J24" s="47"/>
      <c r="K24" s="57">
        <f>'STEC non-O157 Assumptions'!J25*K9</f>
        <v>5800852</v>
      </c>
      <c r="L24" s="54"/>
      <c r="M24" s="54"/>
      <c r="N24" s="63"/>
      <c r="O24" s="33"/>
      <c r="P24" s="33"/>
    </row>
    <row r="25" spans="1:31" s="19" customFormat="1" x14ac:dyDescent="0.25">
      <c r="A25" s="143"/>
      <c r="B25" s="36"/>
      <c r="E25" s="105"/>
      <c r="F25" s="48"/>
      <c r="G25" s="47"/>
      <c r="H25" s="48"/>
      <c r="I25" s="47"/>
      <c r="J25" s="47"/>
      <c r="K25" s="47"/>
      <c r="L25" s="45"/>
      <c r="M25" s="45"/>
      <c r="N25" s="63"/>
      <c r="O25" s="33"/>
      <c r="P25" s="33"/>
    </row>
    <row r="26" spans="1:31" x14ac:dyDescent="0.25">
      <c r="A26" s="143" t="s">
        <v>20</v>
      </c>
      <c r="B26" s="36"/>
      <c r="C26" s="19"/>
      <c r="D26" s="19"/>
      <c r="E26" s="105"/>
      <c r="F26" s="68">
        <f>SUM(F20:F24)</f>
        <v>2910435.7600046704</v>
      </c>
      <c r="G26" s="69">
        <f>SUM(G20:G24)</f>
        <v>13224341.940767583</v>
      </c>
      <c r="H26" s="48"/>
      <c r="I26" s="69">
        <f>SUM(I20:I24)</f>
        <v>2250657.3361301231</v>
      </c>
      <c r="J26" s="69">
        <f>SUM(J20:J24)</f>
        <v>2171973.6577880569</v>
      </c>
      <c r="K26" s="69">
        <f>SUM(K20:K24)</f>
        <v>6807151.8149843076</v>
      </c>
      <c r="L26" s="60"/>
      <c r="M26" s="60"/>
      <c r="N26" s="63"/>
      <c r="O26" s="9"/>
      <c r="P26" s="9"/>
    </row>
    <row r="27" spans="1:31" x14ac:dyDescent="0.25">
      <c r="A27" s="143"/>
      <c r="B27" s="36"/>
      <c r="C27" s="19"/>
      <c r="D27" s="19"/>
      <c r="E27" s="106"/>
      <c r="F27" s="63"/>
      <c r="G27" s="19"/>
      <c r="H27" s="19"/>
      <c r="I27" s="19"/>
      <c r="J27" s="19"/>
      <c r="K27" s="61"/>
      <c r="L27" s="19"/>
      <c r="M27" s="19"/>
      <c r="N27" s="63"/>
    </row>
    <row r="28" spans="1:31" ht="15.75" thickBot="1" x14ac:dyDescent="0.3">
      <c r="A28" s="144" t="s">
        <v>50</v>
      </c>
      <c r="B28" s="86"/>
      <c r="C28" s="132"/>
      <c r="D28" s="132"/>
      <c r="E28" s="133">
        <f>SUM(F26:M26)</f>
        <v>27364560.509674739</v>
      </c>
      <c r="F28" s="134"/>
      <c r="G28" s="86"/>
      <c r="H28" s="86"/>
      <c r="I28" s="132"/>
      <c r="J28" s="132"/>
      <c r="K28" s="135"/>
      <c r="L28" s="132"/>
      <c r="M28" s="132"/>
      <c r="N28" s="63"/>
    </row>
    <row r="29" spans="1:31" ht="15.75" thickTop="1" x14ac:dyDescent="0.25">
      <c r="A29" s="62"/>
      <c r="B29" s="62"/>
      <c r="C29" s="33"/>
      <c r="D29" s="33"/>
      <c r="E29" s="77"/>
      <c r="F29" s="62"/>
      <c r="G29" s="62"/>
      <c r="H29" s="62"/>
      <c r="I29" s="33"/>
      <c r="J29" s="33"/>
      <c r="K29" s="38"/>
      <c r="L29" s="33"/>
      <c r="M29" s="33"/>
      <c r="N29" s="33"/>
    </row>
    <row r="30" spans="1:31" x14ac:dyDescent="0.25">
      <c r="A30" s="19" t="s">
        <v>21</v>
      </c>
    </row>
    <row r="31" spans="1:31" x14ac:dyDescent="0.25">
      <c r="A31" s="19" t="s">
        <v>41</v>
      </c>
    </row>
    <row r="32" spans="1:31" x14ac:dyDescent="0.25">
      <c r="A32" s="19"/>
    </row>
    <row r="33" spans="1:23" ht="75" customHeight="1" x14ac:dyDescent="0.25">
      <c r="A33" s="238" t="s">
        <v>58</v>
      </c>
      <c r="B33" s="238"/>
      <c r="C33" s="238"/>
      <c r="D33" s="238"/>
      <c r="E33" s="238"/>
      <c r="F33" s="238"/>
      <c r="G33" s="238"/>
      <c r="H33" s="238"/>
      <c r="I33" s="238"/>
      <c r="J33" s="238"/>
      <c r="K33" s="19"/>
      <c r="L33" s="19"/>
      <c r="O33" s="6"/>
      <c r="P33" s="6"/>
    </row>
    <row r="34" spans="1:23" x14ac:dyDescent="0.25">
      <c r="A34" s="19" t="s">
        <v>45</v>
      </c>
      <c r="B34" s="19"/>
      <c r="C34" s="19"/>
      <c r="D34" s="19"/>
      <c r="E34" s="19"/>
      <c r="F34" s="19"/>
      <c r="G34" s="19"/>
      <c r="H34" s="19"/>
      <c r="I34" s="19"/>
      <c r="J34" s="19"/>
      <c r="K34" s="25"/>
      <c r="L34" s="25"/>
      <c r="M34" s="25"/>
      <c r="N34" s="30"/>
      <c r="O34" s="7"/>
      <c r="P34" s="7"/>
      <c r="Q34" s="7"/>
      <c r="R34" s="7"/>
      <c r="S34" s="7"/>
      <c r="T34" s="7"/>
      <c r="U34" s="7"/>
      <c r="V34" s="7"/>
      <c r="W34" s="7"/>
    </row>
    <row r="35" spans="1:23" x14ac:dyDescent="0.25">
      <c r="A35" s="19" t="s">
        <v>61</v>
      </c>
      <c r="B35" s="19"/>
      <c r="C35" s="19"/>
      <c r="D35" s="19"/>
      <c r="E35" s="19"/>
      <c r="F35" s="19"/>
      <c r="G35" s="19"/>
      <c r="H35" s="19"/>
      <c r="I35" s="19"/>
      <c r="J35" s="19"/>
      <c r="K35" s="25"/>
      <c r="L35" s="25"/>
      <c r="M35" s="25"/>
      <c r="N35" s="30"/>
      <c r="O35" s="7"/>
      <c r="P35" s="7"/>
      <c r="Q35" s="7"/>
      <c r="R35" s="7"/>
      <c r="S35" s="7"/>
      <c r="T35" s="7"/>
      <c r="U35" s="7"/>
      <c r="V35" s="7"/>
      <c r="W35" s="7"/>
    </row>
    <row r="36" spans="1:23" ht="35.1" customHeight="1" x14ac:dyDescent="0.25">
      <c r="A36" s="19" t="s">
        <v>44</v>
      </c>
      <c r="B36" s="19"/>
      <c r="C36" s="19"/>
      <c r="D36" s="19"/>
      <c r="E36" s="19"/>
      <c r="F36" s="19"/>
      <c r="G36" s="19"/>
      <c r="H36" s="19"/>
      <c r="I36" s="19"/>
      <c r="J36" s="19"/>
      <c r="K36" s="19"/>
      <c r="L36" s="19"/>
    </row>
    <row r="37" spans="1:23" x14ac:dyDescent="0.25">
      <c r="A37" s="19"/>
      <c r="B37" s="19"/>
      <c r="C37" s="19"/>
      <c r="D37" s="19"/>
      <c r="E37" s="19"/>
      <c r="F37" s="19"/>
      <c r="G37" s="19"/>
      <c r="H37" s="19"/>
      <c r="I37" s="19"/>
      <c r="J37" s="19"/>
      <c r="K37" s="25"/>
      <c r="L37" s="25"/>
      <c r="M37" s="25"/>
      <c r="N37" s="30"/>
      <c r="O37" s="7"/>
      <c r="P37" s="7"/>
      <c r="Q37" s="7"/>
      <c r="R37" s="7"/>
      <c r="S37" s="7"/>
      <c r="T37" s="7"/>
      <c r="U37" s="7"/>
      <c r="V37" s="7"/>
      <c r="W37" s="7"/>
    </row>
    <row r="38" spans="1:23" ht="14.25" customHeight="1" x14ac:dyDescent="0.25">
      <c r="A38" s="232" t="s">
        <v>35</v>
      </c>
      <c r="B38" s="232"/>
      <c r="C38" s="232"/>
      <c r="D38" s="232"/>
      <c r="E38" s="232"/>
      <c r="F38" s="232"/>
      <c r="G38" s="232"/>
      <c r="H38" s="232"/>
      <c r="I38" s="232"/>
      <c r="J38" s="232"/>
    </row>
    <row r="39" spans="1:23" ht="34.5" customHeight="1" x14ac:dyDescent="0.25">
      <c r="A39" s="6"/>
      <c r="B39" s="6"/>
      <c r="C39" s="233" t="s">
        <v>33</v>
      </c>
      <c r="D39" s="233"/>
      <c r="E39" s="233"/>
      <c r="F39" s="233"/>
      <c r="G39" s="233"/>
      <c r="H39" s="233"/>
      <c r="I39" s="233"/>
      <c r="J39" s="233"/>
    </row>
    <row r="40" spans="1:23" ht="34.5" customHeight="1" x14ac:dyDescent="0.25">
      <c r="C40" s="233" t="s">
        <v>34</v>
      </c>
      <c r="D40" s="233"/>
      <c r="E40" s="233"/>
      <c r="F40" s="233"/>
      <c r="G40" s="233"/>
      <c r="H40" s="233"/>
      <c r="I40" s="233"/>
      <c r="J40" s="233"/>
    </row>
    <row r="41" spans="1:23" ht="14.25" customHeight="1" x14ac:dyDescent="0.25"/>
  </sheetData>
  <mergeCells count="7">
    <mergeCell ref="A38:J38"/>
    <mergeCell ref="C39:J39"/>
    <mergeCell ref="C40:J40"/>
    <mergeCell ref="F3:M3"/>
    <mergeCell ref="H4:M4"/>
    <mergeCell ref="F4:G4"/>
    <mergeCell ref="A33:J33"/>
  </mergeCells>
  <pageMargins left="0.7" right="0.7" top="0.75" bottom="0.75" header="0.3" footer="0.3"/>
  <pageSetup scale="45"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1"/>
  <sheetViews>
    <sheetView zoomScale="85" zoomScaleNormal="85" workbookViewId="0"/>
  </sheetViews>
  <sheetFormatPr defaultRowHeight="15" x14ac:dyDescent="0.25"/>
  <cols>
    <col min="1" max="1" width="5.140625" customWidth="1"/>
    <col min="2" max="2" width="4" customWidth="1"/>
    <col min="3" max="3" width="38.28515625" customWidth="1"/>
    <col min="4" max="4" width="3.28515625" customWidth="1"/>
    <col min="5" max="5" width="18.42578125" customWidth="1"/>
    <col min="6" max="6" width="17.5703125" customWidth="1"/>
    <col min="7" max="7" width="15.85546875" customWidth="1"/>
    <col min="8" max="8" width="19.42578125" customWidth="1"/>
    <col min="9" max="9" width="15.85546875" customWidth="1"/>
    <col min="10" max="10" width="16" customWidth="1"/>
    <col min="11" max="11" width="18" customWidth="1"/>
    <col min="12" max="12" width="15.28515625" customWidth="1"/>
    <col min="13" max="13" width="17" customWidth="1"/>
    <col min="20" max="20" width="10.42578125" customWidth="1"/>
    <col min="21" max="21" width="10.140625" customWidth="1"/>
    <col min="22" max="22" width="11.7109375" customWidth="1"/>
    <col min="23" max="23" width="12.5703125" customWidth="1"/>
    <col min="24" max="24" width="13.28515625" customWidth="1"/>
    <col min="25" max="25" width="13.140625" customWidth="1"/>
    <col min="26" max="26" width="12.85546875" customWidth="1"/>
    <col min="27" max="27" width="14" customWidth="1"/>
    <col min="28" max="28" width="12.85546875" customWidth="1"/>
    <col min="29" max="30" width="15" customWidth="1"/>
  </cols>
  <sheetData>
    <row r="1" spans="1:39" x14ac:dyDescent="0.25">
      <c r="A1" s="136" t="s">
        <v>40</v>
      </c>
      <c r="B1" s="136"/>
      <c r="C1" s="136"/>
      <c r="D1" s="136"/>
      <c r="E1" s="136"/>
      <c r="F1" s="136"/>
      <c r="G1" s="136"/>
      <c r="H1" s="136"/>
      <c r="I1" s="136"/>
      <c r="J1" s="136"/>
      <c r="K1" s="136"/>
      <c r="L1" s="136"/>
      <c r="M1" s="136"/>
    </row>
    <row r="2" spans="1:39" x14ac:dyDescent="0.25">
      <c r="A2" s="136"/>
      <c r="B2" s="136"/>
      <c r="C2" s="136"/>
      <c r="D2" s="136"/>
      <c r="E2" s="137" t="s">
        <v>29</v>
      </c>
      <c r="F2" s="137"/>
      <c r="G2" s="136"/>
      <c r="H2" s="136"/>
      <c r="I2" s="136"/>
      <c r="J2" s="136"/>
      <c r="K2" s="136"/>
      <c r="L2" s="136"/>
      <c r="M2" s="136"/>
    </row>
    <row r="3" spans="1:39" ht="14.45" customHeight="1" x14ac:dyDescent="0.25">
      <c r="A3" s="136"/>
      <c r="B3" s="136"/>
      <c r="C3" s="136"/>
      <c r="D3" s="136"/>
      <c r="E3" s="136"/>
      <c r="F3" s="239"/>
      <c r="G3" s="239"/>
      <c r="H3" s="239"/>
      <c r="I3" s="239"/>
      <c r="J3" s="239"/>
      <c r="K3" s="239"/>
      <c r="L3" s="239"/>
      <c r="M3" s="239"/>
      <c r="AE3" s="9"/>
      <c r="AF3" s="9"/>
      <c r="AG3" s="9"/>
      <c r="AH3" s="9"/>
      <c r="AI3" s="9"/>
      <c r="AJ3" s="9"/>
      <c r="AK3" s="9"/>
      <c r="AL3" s="9"/>
    </row>
    <row r="4" spans="1:39" ht="14.45" customHeight="1" x14ac:dyDescent="0.25">
      <c r="A4" s="136"/>
      <c r="B4" s="136"/>
      <c r="C4" s="136"/>
      <c r="D4" s="136"/>
      <c r="E4" s="146"/>
      <c r="F4" s="240" t="s">
        <v>11</v>
      </c>
      <c r="G4" s="241"/>
      <c r="H4" s="240" t="s">
        <v>10</v>
      </c>
      <c r="I4" s="242"/>
      <c r="J4" s="242"/>
      <c r="K4" s="242"/>
      <c r="L4" s="242"/>
      <c r="M4" s="241"/>
      <c r="N4" s="17"/>
      <c r="AE4" s="9"/>
      <c r="AF4" s="9"/>
      <c r="AG4" s="9"/>
      <c r="AH4" s="9"/>
      <c r="AI4" s="9"/>
      <c r="AJ4" s="9"/>
      <c r="AK4" s="9"/>
      <c r="AL4" s="9"/>
    </row>
    <row r="5" spans="1:39" ht="62.25" x14ac:dyDescent="0.25">
      <c r="A5" s="136"/>
      <c r="B5" s="136"/>
      <c r="C5" s="136"/>
      <c r="D5" s="136"/>
      <c r="E5" s="95" t="s">
        <v>8</v>
      </c>
      <c r="F5" s="147" t="s">
        <v>22</v>
      </c>
      <c r="G5" s="148" t="s">
        <v>23</v>
      </c>
      <c r="H5" s="140" t="s">
        <v>10</v>
      </c>
      <c r="I5" s="142" t="s">
        <v>31</v>
      </c>
      <c r="J5" s="142" t="s">
        <v>24</v>
      </c>
      <c r="K5" s="142" t="s">
        <v>52</v>
      </c>
      <c r="L5" s="149" t="s">
        <v>25</v>
      </c>
      <c r="M5" s="148" t="s">
        <v>26</v>
      </c>
      <c r="N5" s="17"/>
      <c r="AE5" s="8"/>
      <c r="AF5" s="8"/>
      <c r="AG5" s="8"/>
      <c r="AH5" s="9"/>
      <c r="AI5" s="9"/>
      <c r="AJ5" s="9"/>
      <c r="AK5" s="9"/>
      <c r="AL5" s="9"/>
    </row>
    <row r="6" spans="1:39" x14ac:dyDescent="0.25">
      <c r="A6" s="1"/>
      <c r="B6" s="19"/>
      <c r="C6" s="19"/>
      <c r="D6" s="19"/>
      <c r="E6" s="63"/>
      <c r="F6" s="58"/>
      <c r="G6" s="59"/>
      <c r="H6" s="58"/>
      <c r="I6" s="59"/>
      <c r="J6" s="59"/>
      <c r="K6" s="59"/>
      <c r="L6" s="59"/>
      <c r="M6" s="59"/>
      <c r="N6" s="17"/>
      <c r="AE6" s="8"/>
      <c r="AF6" s="8"/>
      <c r="AG6" s="8"/>
      <c r="AH6" s="8"/>
      <c r="AI6" s="9"/>
      <c r="AJ6" s="9"/>
      <c r="AK6" s="9"/>
      <c r="AL6" s="9"/>
    </row>
    <row r="7" spans="1:39" x14ac:dyDescent="0.25">
      <c r="A7" s="1"/>
      <c r="B7" s="19"/>
      <c r="C7" s="19"/>
      <c r="D7" s="19"/>
      <c r="E7" s="63"/>
      <c r="F7" s="58"/>
      <c r="G7" s="59"/>
      <c r="H7" s="58"/>
      <c r="I7" s="59"/>
      <c r="J7" s="59"/>
      <c r="K7" s="59"/>
      <c r="L7" s="59"/>
      <c r="M7" s="59"/>
      <c r="N7" s="17"/>
      <c r="AE7" s="8"/>
      <c r="AF7" s="8"/>
      <c r="AG7" s="9"/>
      <c r="AH7" s="9"/>
      <c r="AI7" s="9"/>
      <c r="AJ7" s="9"/>
      <c r="AK7" s="9"/>
      <c r="AL7" s="9"/>
    </row>
    <row r="8" spans="1:39" ht="29.1" customHeight="1" x14ac:dyDescent="0.25">
      <c r="A8" s="136" t="s">
        <v>0</v>
      </c>
      <c r="B8" s="19"/>
      <c r="C8" s="19"/>
      <c r="D8" s="19"/>
      <c r="E8" s="78">
        <v>11467</v>
      </c>
      <c r="F8" s="79"/>
      <c r="G8" s="40"/>
      <c r="H8" s="79">
        <f>SUM(I9:M9)</f>
        <v>0</v>
      </c>
      <c r="I8" s="40"/>
      <c r="J8" s="40"/>
      <c r="K8" s="40"/>
      <c r="L8" s="40"/>
      <c r="M8" s="40"/>
      <c r="N8" s="17"/>
      <c r="O8" s="9"/>
      <c r="P8" s="9"/>
      <c r="Q8" s="9"/>
      <c r="AF8" s="9"/>
      <c r="AG8" s="9"/>
      <c r="AH8" s="9"/>
      <c r="AI8" s="9"/>
      <c r="AJ8" s="9"/>
      <c r="AK8" s="9"/>
      <c r="AL8" s="9"/>
      <c r="AM8" s="9"/>
    </row>
    <row r="9" spans="1:39" x14ac:dyDescent="0.25">
      <c r="A9" s="136" t="s">
        <v>46</v>
      </c>
      <c r="B9" s="19"/>
      <c r="C9" s="19"/>
      <c r="D9" s="19"/>
      <c r="E9" s="79"/>
      <c r="F9" s="214">
        <v>9335.8539005959974</v>
      </c>
      <c r="G9" s="41">
        <v>2131.1460994040017</v>
      </c>
      <c r="H9" s="64"/>
      <c r="I9" s="101">
        <v>0</v>
      </c>
      <c r="J9" s="101">
        <v>0</v>
      </c>
      <c r="K9" s="101">
        <v>0</v>
      </c>
      <c r="L9" s="101">
        <v>0</v>
      </c>
      <c r="M9" s="101">
        <v>0</v>
      </c>
      <c r="N9" s="84"/>
      <c r="O9" s="9"/>
      <c r="P9" s="9"/>
      <c r="Q9" s="9"/>
      <c r="AF9" s="8"/>
      <c r="AG9" s="9"/>
      <c r="AH9" s="10"/>
      <c r="AI9" s="10"/>
      <c r="AJ9" s="10"/>
      <c r="AK9" s="10"/>
      <c r="AL9" s="9"/>
      <c r="AM9" s="9"/>
    </row>
    <row r="10" spans="1:39" x14ac:dyDescent="0.25">
      <c r="A10" s="136"/>
      <c r="B10" s="19"/>
      <c r="C10" s="19"/>
      <c r="D10" s="19"/>
      <c r="E10" s="79"/>
      <c r="F10" s="80"/>
      <c r="G10" s="75"/>
      <c r="H10" s="80"/>
      <c r="I10" s="75"/>
      <c r="J10" s="76"/>
      <c r="K10" s="76"/>
      <c r="L10" s="76"/>
      <c r="M10" s="76"/>
      <c r="N10" s="66"/>
      <c r="O10" s="9"/>
      <c r="P10" s="9"/>
      <c r="Q10" s="9"/>
      <c r="AF10" s="9"/>
      <c r="AG10" s="9"/>
      <c r="AH10" s="9"/>
      <c r="AI10" s="9"/>
      <c r="AJ10" s="9"/>
      <c r="AK10" s="9"/>
      <c r="AL10" s="9"/>
      <c r="AM10" s="9"/>
    </row>
    <row r="11" spans="1:39" x14ac:dyDescent="0.25">
      <c r="A11" s="137" t="s">
        <v>12</v>
      </c>
      <c r="B11" s="33"/>
      <c r="C11" s="33"/>
      <c r="D11" s="33"/>
      <c r="E11" s="79"/>
      <c r="F11" s="64"/>
      <c r="G11" s="41"/>
      <c r="H11" s="64"/>
      <c r="I11" s="101"/>
      <c r="J11" s="101"/>
      <c r="K11" s="101"/>
      <c r="L11" s="101"/>
      <c r="M11" s="101"/>
      <c r="N11" s="17"/>
      <c r="O11" s="9"/>
      <c r="P11" s="9"/>
      <c r="AE11" s="9"/>
      <c r="AF11" s="9"/>
      <c r="AG11" s="9"/>
      <c r="AH11" s="9"/>
      <c r="AI11" s="9"/>
      <c r="AJ11" s="9"/>
      <c r="AK11" s="9"/>
      <c r="AL11" s="9"/>
    </row>
    <row r="12" spans="1:39" s="19" customFormat="1" x14ac:dyDescent="0.25">
      <c r="A12" s="137"/>
      <c r="B12" s="33"/>
      <c r="C12" s="33"/>
      <c r="D12" s="33"/>
      <c r="E12" s="63"/>
      <c r="F12" s="34"/>
      <c r="G12" s="35"/>
      <c r="H12" s="34"/>
      <c r="I12" s="102"/>
      <c r="J12" s="102"/>
      <c r="K12" s="102"/>
      <c r="L12" s="102"/>
      <c r="M12" s="102"/>
      <c r="N12" s="63"/>
      <c r="O12" s="33"/>
      <c r="P12" s="33"/>
      <c r="AE12" s="33"/>
      <c r="AF12" s="33"/>
      <c r="AG12" s="33"/>
      <c r="AH12" s="33"/>
      <c r="AI12" s="33"/>
      <c r="AJ12" s="33"/>
      <c r="AK12" s="33"/>
      <c r="AL12" s="33"/>
    </row>
    <row r="13" spans="1:39" s="19" customFormat="1" x14ac:dyDescent="0.25">
      <c r="A13" s="136"/>
      <c r="B13" s="33" t="s">
        <v>17</v>
      </c>
      <c r="E13" s="63"/>
      <c r="F13" s="81"/>
      <c r="G13" s="74"/>
      <c r="H13" s="81"/>
      <c r="I13" s="103"/>
      <c r="J13" s="103"/>
      <c r="K13" s="103"/>
      <c r="L13" s="103"/>
      <c r="M13" s="103"/>
      <c r="N13" s="81"/>
      <c r="O13" s="62"/>
      <c r="P13" s="33"/>
      <c r="Q13" s="33"/>
      <c r="AF13" s="33"/>
      <c r="AG13" s="33"/>
      <c r="AH13" s="33"/>
      <c r="AI13" s="33"/>
      <c r="AJ13" s="33"/>
      <c r="AK13" s="33"/>
      <c r="AL13" s="33"/>
      <c r="AM13" s="33"/>
    </row>
    <row r="14" spans="1:39" s="19" customFormat="1" x14ac:dyDescent="0.25">
      <c r="A14" s="136"/>
      <c r="C14" s="28" t="s">
        <v>13</v>
      </c>
      <c r="D14" s="36"/>
      <c r="E14" s="206"/>
      <c r="F14" s="204">
        <f>'STEC non-O157 Assumptions'!F15*F$9</f>
        <v>25758.077065609308</v>
      </c>
      <c r="G14" s="203">
        <f>'STEC non-O157 Assumptions'!G15*G$9</f>
        <v>38596.899293954877</v>
      </c>
      <c r="H14" s="204"/>
      <c r="I14" s="215">
        <f>'STEC non-O157 Assumptions'!H15*I$9</f>
        <v>0</v>
      </c>
      <c r="J14" s="215">
        <f>'STEC non-O157 Assumptions'!I15*J$9</f>
        <v>0</v>
      </c>
      <c r="K14" s="215">
        <f>'STEC non-O157 Assumptions'!J15*K$9</f>
        <v>0</v>
      </c>
      <c r="L14" s="215"/>
      <c r="M14" s="215"/>
      <c r="N14" s="83"/>
      <c r="O14" s="62"/>
      <c r="P14" s="33"/>
      <c r="AE14" s="33"/>
      <c r="AF14" s="33"/>
      <c r="AG14" s="33"/>
      <c r="AH14" s="33"/>
      <c r="AI14" s="33"/>
      <c r="AJ14" s="33"/>
      <c r="AK14" s="33"/>
      <c r="AL14" s="33"/>
    </row>
    <row r="15" spans="1:39" s="19" customFormat="1" x14ac:dyDescent="0.25">
      <c r="A15" s="136"/>
      <c r="C15" s="28" t="s">
        <v>14</v>
      </c>
      <c r="E15" s="206"/>
      <c r="F15" s="204"/>
      <c r="G15" s="203">
        <f>'STEC non-O157 Assumptions'!G16*G$9</f>
        <v>367974.56919113407</v>
      </c>
      <c r="H15" s="204"/>
      <c r="I15" s="215">
        <f>'STEC non-O157 Assumptions'!H16*I$9</f>
        <v>0</v>
      </c>
      <c r="J15" s="215">
        <f>'STEC non-O157 Assumptions'!I16*J$9</f>
        <v>0</v>
      </c>
      <c r="K15" s="215">
        <f>'STEC non-O157 Assumptions'!J16*K$9</f>
        <v>0</v>
      </c>
      <c r="L15" s="215"/>
      <c r="M15" s="215"/>
      <c r="N15" s="83"/>
      <c r="O15" s="62"/>
      <c r="P15" s="33"/>
      <c r="AE15" s="33"/>
      <c r="AF15" s="33"/>
      <c r="AG15" s="33"/>
      <c r="AH15" s="33"/>
      <c r="AI15" s="33"/>
      <c r="AJ15" s="33"/>
      <c r="AK15" s="33"/>
      <c r="AL15" s="33"/>
    </row>
    <row r="16" spans="1:39" s="19" customFormat="1" x14ac:dyDescent="0.25">
      <c r="A16" s="136"/>
      <c r="C16" s="28" t="s">
        <v>48</v>
      </c>
      <c r="D16" s="36"/>
      <c r="E16" s="206"/>
      <c r="F16" s="204"/>
      <c r="G16" s="203">
        <f>'STEC non-O157 Assumptions'!G17*G$9</f>
        <v>488434.08002313977</v>
      </c>
      <c r="H16" s="204"/>
      <c r="I16" s="215">
        <f>'STEC non-O157 Assumptions'!H17*I$9</f>
        <v>0</v>
      </c>
      <c r="J16" s="215">
        <f>'STEC non-O157 Assumptions'!I17*J$9</f>
        <v>0</v>
      </c>
      <c r="K16" s="215">
        <f>'STEC non-O157 Assumptions'!J17*K$9</f>
        <v>0</v>
      </c>
      <c r="L16" s="215"/>
      <c r="M16" s="215"/>
      <c r="N16" s="83"/>
      <c r="O16" s="62"/>
      <c r="AE16" s="37"/>
    </row>
    <row r="17" spans="1:31" s="19" customFormat="1" x14ac:dyDescent="0.25">
      <c r="A17" s="136"/>
      <c r="C17" s="28" t="s">
        <v>15</v>
      </c>
      <c r="D17" s="36"/>
      <c r="E17" s="206"/>
      <c r="F17" s="204"/>
      <c r="G17" s="203"/>
      <c r="H17" s="204"/>
      <c r="I17" s="215">
        <f>'STEC non-O157 Assumptions'!H18*I$9</f>
        <v>0</v>
      </c>
      <c r="J17" s="215">
        <f>'STEC non-O157 Assumptions'!I18*J$9</f>
        <v>0</v>
      </c>
      <c r="K17" s="215">
        <f>'STEC non-O157 Assumptions'!J18*K$9</f>
        <v>0</v>
      </c>
      <c r="L17" s="215"/>
      <c r="M17" s="215"/>
      <c r="N17" s="83"/>
      <c r="O17" s="62"/>
      <c r="S17" s="35"/>
      <c r="T17" s="35"/>
      <c r="U17" s="35"/>
      <c r="V17" s="35"/>
      <c r="W17" s="35"/>
      <c r="X17" s="35"/>
      <c r="Y17" s="35"/>
      <c r="Z17" s="35"/>
      <c r="AA17" s="35"/>
      <c r="AB17" s="35"/>
      <c r="AC17" s="35"/>
      <c r="AD17" s="35"/>
      <c r="AE17" s="35"/>
    </row>
    <row r="18" spans="1:31" s="19" customFormat="1" x14ac:dyDescent="0.25">
      <c r="A18" s="136"/>
      <c r="B18" s="28" t="s">
        <v>18</v>
      </c>
      <c r="C18" s="28"/>
      <c r="D18" s="36"/>
      <c r="E18" s="206"/>
      <c r="F18" s="204"/>
      <c r="G18" s="203"/>
      <c r="H18" s="204"/>
      <c r="I18" s="215">
        <f>'STEC non-O157 Assumptions'!H19*I$9</f>
        <v>0</v>
      </c>
      <c r="J18" s="215">
        <f>'STEC non-O157 Assumptions'!I19*J$9</f>
        <v>0</v>
      </c>
      <c r="K18" s="215">
        <f>'STEC non-O157 Assumptions'!J19*K$9</f>
        <v>0</v>
      </c>
      <c r="L18" s="215"/>
      <c r="M18" s="215"/>
      <c r="N18" s="83"/>
      <c r="O18" s="62"/>
      <c r="S18" s="35"/>
      <c r="T18" s="35"/>
      <c r="U18" s="35"/>
      <c r="V18" s="35"/>
      <c r="W18" s="35"/>
      <c r="X18" s="35"/>
      <c r="Y18" s="35"/>
      <c r="Z18" s="35"/>
      <c r="AA18" s="35"/>
      <c r="AB18" s="35"/>
      <c r="AC18" s="35"/>
      <c r="AD18" s="35"/>
      <c r="AE18" s="35"/>
    </row>
    <row r="19" spans="1:31" s="19" customFormat="1" x14ac:dyDescent="0.25">
      <c r="A19" s="136"/>
      <c r="D19" s="36"/>
      <c r="E19" s="206"/>
      <c r="F19" s="204"/>
      <c r="G19" s="199"/>
      <c r="H19" s="216"/>
      <c r="I19" s="215"/>
      <c r="J19" s="215"/>
      <c r="K19" s="215"/>
      <c r="L19" s="215"/>
      <c r="M19" s="217"/>
      <c r="N19" s="83"/>
      <c r="O19" s="62"/>
      <c r="S19" s="35"/>
      <c r="T19" s="35"/>
      <c r="U19" s="35"/>
      <c r="V19" s="35"/>
      <c r="W19" s="35"/>
      <c r="X19" s="35"/>
      <c r="Y19" s="35"/>
      <c r="Z19" s="35"/>
      <c r="AA19" s="35"/>
      <c r="AB19" s="35"/>
      <c r="AC19" s="35"/>
      <c r="AD19" s="35"/>
      <c r="AE19" s="35"/>
    </row>
    <row r="20" spans="1:31" s="19" customFormat="1" x14ac:dyDescent="0.25">
      <c r="A20" s="143"/>
      <c r="B20" s="136" t="s">
        <v>19</v>
      </c>
      <c r="D20" s="36"/>
      <c r="E20" s="206"/>
      <c r="F20" s="196">
        <f>SUM(F14:F18)</f>
        <v>25758.077065609308</v>
      </c>
      <c r="G20" s="197">
        <f>SUM(G14:G18)</f>
        <v>895005.54850822873</v>
      </c>
      <c r="H20" s="198"/>
      <c r="I20" s="218">
        <f t="shared" ref="I20:K20" si="0">SUM(I14:I18)</f>
        <v>0</v>
      </c>
      <c r="J20" s="218">
        <f t="shared" si="0"/>
        <v>0</v>
      </c>
      <c r="K20" s="218">
        <f t="shared" si="0"/>
        <v>0</v>
      </c>
      <c r="L20" s="219"/>
      <c r="M20" s="220"/>
      <c r="N20" s="83"/>
      <c r="O20" s="62"/>
      <c r="S20" s="39"/>
      <c r="T20" s="33"/>
      <c r="U20" s="33"/>
      <c r="V20" s="33"/>
      <c r="W20" s="33"/>
      <c r="X20" s="33"/>
      <c r="Y20" s="33"/>
      <c r="Z20" s="33"/>
      <c r="AA20" s="33"/>
      <c r="AB20" s="33"/>
      <c r="AC20" s="33"/>
      <c r="AD20" s="33"/>
      <c r="AE20" s="33"/>
    </row>
    <row r="21" spans="1:31" s="19" customFormat="1" x14ac:dyDescent="0.25">
      <c r="A21" s="136"/>
      <c r="B21" s="36"/>
      <c r="D21" s="36"/>
      <c r="E21" s="206"/>
      <c r="F21" s="202"/>
      <c r="G21" s="201"/>
      <c r="H21" s="202"/>
      <c r="I21" s="221"/>
      <c r="J21" s="221"/>
      <c r="K21" s="221"/>
      <c r="L21" s="221"/>
      <c r="M21" s="221"/>
      <c r="N21" s="82"/>
      <c r="O21" s="25"/>
      <c r="S21" s="40"/>
      <c r="T21" s="41"/>
      <c r="U21" s="41"/>
      <c r="V21" s="41"/>
      <c r="W21" s="37"/>
      <c r="X21" s="37"/>
      <c r="Y21" s="37"/>
      <c r="Z21" s="37"/>
      <c r="AA21" s="37"/>
      <c r="AB21" s="41"/>
      <c r="AC21" s="41"/>
      <c r="AD21" s="41"/>
      <c r="AE21" s="41"/>
    </row>
    <row r="22" spans="1:31" s="19" customFormat="1" x14ac:dyDescent="0.25">
      <c r="A22" s="136" t="s">
        <v>49</v>
      </c>
      <c r="B22" s="36"/>
      <c r="E22" s="206"/>
      <c r="F22" s="204">
        <f>'STEC non-O157 Assumptions'!F21*F9</f>
        <v>271112.79069299129</v>
      </c>
      <c r="G22" s="203">
        <f>'STEC non-O157 Assumptions'!G21*G9</f>
        <v>449924.28896500333</v>
      </c>
      <c r="H22" s="204"/>
      <c r="I22" s="215">
        <f>'STEC non-O157 Assumptions'!H21*J9</f>
        <v>0</v>
      </c>
      <c r="J22" s="215">
        <f>'STEC non-O157 Assumptions'!I21*K9</f>
        <v>0</v>
      </c>
      <c r="K22" s="215">
        <f>'STEC non-O157 Assumptions'!J21*L9</f>
        <v>0</v>
      </c>
      <c r="L22" s="215"/>
      <c r="M22" s="215"/>
      <c r="N22" s="83"/>
      <c r="O22" s="62"/>
      <c r="S22" s="40"/>
      <c r="T22" s="42"/>
      <c r="U22" s="42"/>
      <c r="V22" s="42"/>
      <c r="W22" s="42"/>
      <c r="X22" s="42"/>
      <c r="Y22" s="42"/>
      <c r="Z22" s="42"/>
      <c r="AA22" s="42"/>
      <c r="AB22" s="42"/>
      <c r="AC22" s="42"/>
      <c r="AD22" s="42"/>
      <c r="AE22" s="42"/>
    </row>
    <row r="23" spans="1:31" x14ac:dyDescent="0.25">
      <c r="A23" s="143"/>
      <c r="B23" s="36"/>
      <c r="C23" s="19"/>
      <c r="D23" s="19"/>
      <c r="E23" s="206"/>
      <c r="F23" s="222"/>
      <c r="G23" s="223"/>
      <c r="H23" s="222"/>
      <c r="I23" s="215"/>
      <c r="J23" s="215"/>
      <c r="K23" s="215"/>
      <c r="L23" s="215"/>
      <c r="M23" s="215"/>
      <c r="N23" s="85"/>
      <c r="O23" s="7"/>
    </row>
    <row r="24" spans="1:31" s="19" customFormat="1" x14ac:dyDescent="0.25">
      <c r="A24" s="143" t="s">
        <v>1</v>
      </c>
      <c r="B24" s="36"/>
      <c r="E24" s="206"/>
      <c r="F24" s="222"/>
      <c r="G24" s="223"/>
      <c r="H24" s="222"/>
      <c r="I24" s="215"/>
      <c r="J24" s="215"/>
      <c r="K24" s="215">
        <f>'STEC non-O157 Assumptions'!J25*L9</f>
        <v>0</v>
      </c>
      <c r="L24" s="215"/>
      <c r="M24" s="215"/>
      <c r="N24" s="83"/>
      <c r="O24" s="62"/>
    </row>
    <row r="25" spans="1:31" x14ac:dyDescent="0.25">
      <c r="A25" s="143"/>
      <c r="B25" s="36"/>
      <c r="C25" s="19"/>
      <c r="D25" s="19"/>
      <c r="E25" s="206"/>
      <c r="F25" s="222"/>
      <c r="G25" s="223"/>
      <c r="H25" s="222"/>
      <c r="I25" s="224"/>
      <c r="J25" s="224"/>
      <c r="K25" s="224"/>
      <c r="L25" s="224"/>
      <c r="M25" s="224"/>
      <c r="N25" s="70"/>
      <c r="O25" s="7"/>
    </row>
    <row r="26" spans="1:31" x14ac:dyDescent="0.25">
      <c r="A26" s="143" t="s">
        <v>20</v>
      </c>
      <c r="B26" s="36"/>
      <c r="C26" s="19"/>
      <c r="D26" s="19"/>
      <c r="E26" s="206"/>
      <c r="F26" s="207">
        <f>SUM(F20:F24)</f>
        <v>296870.86775860062</v>
      </c>
      <c r="G26" s="208">
        <f>SUM(G20:G24)</f>
        <v>1344929.8374732321</v>
      </c>
      <c r="H26" s="206"/>
      <c r="I26" s="225">
        <f>SUM(I20:I24)</f>
        <v>0</v>
      </c>
      <c r="J26" s="225">
        <f>SUM(J20:J24)</f>
        <v>0</v>
      </c>
      <c r="K26" s="225">
        <f>SUM(K20:K24)</f>
        <v>0</v>
      </c>
      <c r="L26" s="225"/>
      <c r="M26" s="226"/>
      <c r="N26" s="17"/>
    </row>
    <row r="27" spans="1:31" x14ac:dyDescent="0.25">
      <c r="A27" s="143"/>
      <c r="B27" s="36"/>
      <c r="C27" s="19"/>
      <c r="D27" s="19"/>
      <c r="E27" s="206"/>
      <c r="F27" s="206"/>
      <c r="G27" s="61"/>
      <c r="H27" s="61"/>
      <c r="I27" s="61"/>
      <c r="J27" s="61"/>
      <c r="K27" s="61"/>
      <c r="L27" s="61"/>
      <c r="M27" s="61"/>
      <c r="N27" s="17"/>
    </row>
    <row r="28" spans="1:31" ht="15.75" thickBot="1" x14ac:dyDescent="0.3">
      <c r="A28" s="144" t="s">
        <v>50</v>
      </c>
      <c r="B28" s="86"/>
      <c r="C28" s="71"/>
      <c r="D28" s="71"/>
      <c r="E28" s="227">
        <f>SUM(F26:M26)</f>
        <v>1641800.7052318328</v>
      </c>
      <c r="F28" s="227"/>
      <c r="G28" s="212"/>
      <c r="H28" s="212"/>
      <c r="I28" s="73"/>
      <c r="J28" s="73"/>
      <c r="K28" s="73"/>
      <c r="L28" s="73"/>
      <c r="M28" s="213"/>
      <c r="N28" s="17"/>
    </row>
    <row r="29" spans="1:31" ht="15.75" thickTop="1" x14ac:dyDescent="0.25"/>
    <row r="30" spans="1:31" x14ac:dyDescent="0.25">
      <c r="A30" s="19" t="s">
        <v>21</v>
      </c>
    </row>
    <row r="31" spans="1:31" x14ac:dyDescent="0.25">
      <c r="A31" s="19" t="s">
        <v>42</v>
      </c>
    </row>
    <row r="32" spans="1:31" x14ac:dyDescent="0.25">
      <c r="A32" s="19"/>
    </row>
    <row r="33" spans="1:23" ht="75" customHeight="1" x14ac:dyDescent="0.25">
      <c r="A33" s="238" t="s">
        <v>58</v>
      </c>
      <c r="B33" s="238"/>
      <c r="C33" s="238"/>
      <c r="D33" s="238"/>
      <c r="E33" s="238"/>
      <c r="F33" s="238"/>
      <c r="G33" s="238"/>
      <c r="H33" s="238"/>
      <c r="I33" s="238"/>
      <c r="J33" s="238"/>
      <c r="K33" s="19"/>
      <c r="L33" s="19"/>
      <c r="O33" s="6"/>
      <c r="P33" s="6"/>
    </row>
    <row r="34" spans="1:23" x14ac:dyDescent="0.25">
      <c r="A34" s="19" t="s">
        <v>51</v>
      </c>
      <c r="B34" s="19"/>
      <c r="C34" s="19"/>
      <c r="D34" s="19"/>
      <c r="E34" s="19"/>
      <c r="F34" s="19"/>
      <c r="G34" s="19"/>
      <c r="H34" s="19"/>
      <c r="I34" s="19"/>
      <c r="J34" s="19"/>
      <c r="K34" s="7"/>
      <c r="L34" s="30"/>
      <c r="M34" s="30"/>
      <c r="N34" s="7"/>
      <c r="O34" s="7"/>
      <c r="P34" s="7"/>
      <c r="Q34" s="7"/>
      <c r="R34" s="7"/>
      <c r="S34" s="7"/>
      <c r="T34" s="7"/>
      <c r="U34" s="7"/>
      <c r="V34" s="7"/>
      <c r="W34" s="7"/>
    </row>
    <row r="35" spans="1:23" ht="35.1" customHeight="1" x14ac:dyDescent="0.25">
      <c r="A35" s="19" t="s">
        <v>44</v>
      </c>
      <c r="B35" s="19"/>
      <c r="C35" s="19"/>
      <c r="D35" s="19"/>
      <c r="E35" s="19"/>
      <c r="F35" s="19"/>
      <c r="G35" s="19"/>
      <c r="H35" s="19"/>
      <c r="I35" s="19"/>
      <c r="J35" s="19"/>
      <c r="K35" s="19"/>
      <c r="L35" s="19"/>
    </row>
    <row r="36" spans="1:23" x14ac:dyDescent="0.25">
      <c r="A36" s="19"/>
      <c r="B36" s="19"/>
      <c r="C36" s="19"/>
      <c r="D36" s="19"/>
      <c r="E36" s="19"/>
      <c r="F36" s="19"/>
      <c r="G36" s="19"/>
      <c r="H36" s="19"/>
      <c r="I36" s="19"/>
      <c r="J36" s="19"/>
      <c r="K36" s="7"/>
      <c r="L36" s="30"/>
      <c r="M36" s="30"/>
      <c r="N36" s="7"/>
      <c r="O36" s="7"/>
      <c r="P36" s="7"/>
      <c r="Q36" s="7"/>
      <c r="R36" s="7"/>
      <c r="S36" s="7"/>
      <c r="T36" s="7"/>
      <c r="U36" s="7"/>
      <c r="V36" s="7"/>
      <c r="W36" s="7"/>
    </row>
    <row r="37" spans="1:23" ht="15" customHeight="1" x14ac:dyDescent="0.25">
      <c r="A37" s="232" t="s">
        <v>35</v>
      </c>
      <c r="B37" s="232"/>
      <c r="C37" s="232"/>
      <c r="D37" s="232"/>
      <c r="E37" s="232"/>
      <c r="F37" s="232"/>
      <c r="G37" s="232"/>
      <c r="H37" s="232"/>
      <c r="I37" s="232"/>
      <c r="J37" s="232"/>
      <c r="K37" s="25"/>
      <c r="L37" s="25"/>
      <c r="M37" s="25"/>
      <c r="N37" s="7"/>
      <c r="O37" s="30"/>
      <c r="P37" s="30"/>
      <c r="Q37" s="7"/>
      <c r="R37" s="7"/>
      <c r="S37" s="7"/>
      <c r="T37" s="7"/>
      <c r="U37" s="7"/>
      <c r="V37" s="7"/>
      <c r="W37" s="7"/>
    </row>
    <row r="38" spans="1:23" ht="33.75" customHeight="1" x14ac:dyDescent="0.25">
      <c r="A38" s="6"/>
      <c r="B38" s="6"/>
      <c r="C38" s="233" t="s">
        <v>33</v>
      </c>
      <c r="D38" s="233"/>
      <c r="E38" s="233"/>
      <c r="F38" s="233"/>
      <c r="G38" s="233"/>
      <c r="H38" s="233"/>
      <c r="I38" s="233"/>
      <c r="J38" s="233"/>
      <c r="K38" s="26"/>
      <c r="L38" s="26"/>
      <c r="M38" s="26"/>
      <c r="N38" s="7"/>
      <c r="O38" s="7"/>
      <c r="P38" s="7"/>
      <c r="Q38" s="7"/>
      <c r="R38" s="7"/>
      <c r="S38" s="7"/>
      <c r="T38" s="7"/>
      <c r="U38" s="7"/>
      <c r="V38" s="7"/>
      <c r="W38" s="7"/>
    </row>
    <row r="39" spans="1:23" ht="33.75" customHeight="1" x14ac:dyDescent="0.25">
      <c r="C39" s="233" t="s">
        <v>34</v>
      </c>
      <c r="D39" s="233"/>
      <c r="E39" s="233"/>
      <c r="F39" s="233"/>
      <c r="G39" s="233"/>
      <c r="H39" s="233"/>
      <c r="I39" s="233"/>
      <c r="J39" s="233"/>
      <c r="K39" s="25"/>
      <c r="L39" s="25"/>
      <c r="M39" s="25"/>
      <c r="N39" s="7"/>
      <c r="O39" s="7"/>
      <c r="P39" s="7"/>
      <c r="Q39" s="7"/>
      <c r="R39" s="7"/>
      <c r="S39" s="7"/>
      <c r="T39" s="7"/>
      <c r="U39" s="7"/>
      <c r="V39" s="7"/>
      <c r="W39" s="7"/>
    </row>
    <row r="40" spans="1:23" x14ac:dyDescent="0.25">
      <c r="K40" s="25"/>
      <c r="L40" s="25"/>
      <c r="M40" s="25"/>
      <c r="N40" s="30"/>
      <c r="O40" s="7"/>
      <c r="P40" s="7"/>
      <c r="Q40" s="7"/>
      <c r="R40" s="7"/>
      <c r="S40" s="7"/>
      <c r="T40" s="7"/>
      <c r="U40" s="7"/>
      <c r="V40" s="7"/>
      <c r="W40" s="7"/>
    </row>
    <row r="41" spans="1:23" x14ac:dyDescent="0.25">
      <c r="G41" s="13"/>
      <c r="H41" s="13"/>
      <c r="I41" s="13"/>
      <c r="J41" s="13"/>
      <c r="L41" s="13"/>
      <c r="M41" s="13"/>
    </row>
  </sheetData>
  <mergeCells count="7">
    <mergeCell ref="C38:J38"/>
    <mergeCell ref="C39:J39"/>
    <mergeCell ref="F3:M3"/>
    <mergeCell ref="F4:G4"/>
    <mergeCell ref="H4:M4"/>
    <mergeCell ref="A37:J37"/>
    <mergeCell ref="A33:J3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
  <sheetViews>
    <sheetView zoomScale="85" zoomScaleNormal="85" workbookViewId="0"/>
  </sheetViews>
  <sheetFormatPr defaultRowHeight="15" x14ac:dyDescent="0.25"/>
  <cols>
    <col min="1" max="1" width="5.140625" customWidth="1"/>
    <col min="2" max="2" width="4" customWidth="1"/>
    <col min="3" max="3" width="38.28515625" customWidth="1"/>
    <col min="4" max="4" width="3.28515625" customWidth="1"/>
    <col min="5" max="5" width="18.42578125" customWidth="1"/>
    <col min="6" max="6" width="17.5703125" customWidth="1"/>
    <col min="7" max="7" width="15.85546875" customWidth="1"/>
    <col min="8" max="8" width="14.28515625" customWidth="1"/>
    <col min="9" max="10" width="13.85546875" customWidth="1"/>
    <col min="11" max="11" width="18" customWidth="1"/>
    <col min="12" max="12" width="12.42578125" customWidth="1"/>
    <col min="13" max="13" width="14.7109375" customWidth="1"/>
    <col min="19" max="19" width="10.42578125" customWidth="1"/>
    <col min="20" max="20" width="10.140625" customWidth="1"/>
    <col min="21" max="21" width="11.7109375" customWidth="1"/>
    <col min="22" max="22" width="12.5703125" customWidth="1"/>
    <col min="23" max="23" width="13.28515625" customWidth="1"/>
    <col min="24" max="24" width="13.140625" customWidth="1"/>
    <col min="25" max="25" width="12.85546875" customWidth="1"/>
    <col min="26" max="26" width="14" customWidth="1"/>
    <col min="27" max="27" width="12.85546875" customWidth="1"/>
    <col min="28" max="29" width="15" customWidth="1"/>
  </cols>
  <sheetData>
    <row r="1" spans="1:39" x14ac:dyDescent="0.25">
      <c r="A1" s="136" t="s">
        <v>40</v>
      </c>
      <c r="B1" s="136"/>
      <c r="C1" s="136"/>
      <c r="D1" s="136"/>
      <c r="E1" s="136"/>
      <c r="F1" s="136"/>
      <c r="G1" s="136"/>
      <c r="H1" s="136"/>
      <c r="I1" s="136"/>
      <c r="J1" s="136"/>
      <c r="K1" s="136"/>
      <c r="L1" s="136"/>
      <c r="M1" s="136"/>
    </row>
    <row r="2" spans="1:39" ht="14.45" customHeight="1" x14ac:dyDescent="0.25">
      <c r="A2" s="136"/>
      <c r="B2" s="136"/>
      <c r="C2" s="136"/>
      <c r="D2" s="136"/>
      <c r="E2" s="137" t="s">
        <v>28</v>
      </c>
      <c r="F2" s="239"/>
      <c r="G2" s="239"/>
      <c r="H2" s="239"/>
      <c r="I2" s="239"/>
      <c r="J2" s="239"/>
      <c r="K2" s="239"/>
      <c r="L2" s="239"/>
      <c r="M2" s="239"/>
      <c r="AD2" s="9"/>
      <c r="AE2" s="9"/>
      <c r="AF2" s="9"/>
      <c r="AG2" s="9"/>
      <c r="AH2" s="9"/>
      <c r="AI2" s="9"/>
      <c r="AJ2" s="9"/>
      <c r="AK2" s="9"/>
    </row>
    <row r="3" spans="1:39" ht="14.45" customHeight="1" x14ac:dyDescent="0.25">
      <c r="A3" s="136"/>
      <c r="B3" s="136"/>
      <c r="C3" s="136"/>
      <c r="D3" s="136"/>
      <c r="E3" s="136"/>
      <c r="F3" s="136"/>
      <c r="G3" s="136"/>
      <c r="H3" s="136"/>
      <c r="I3" s="136"/>
      <c r="J3" s="136"/>
      <c r="K3" s="136"/>
      <c r="L3" s="136"/>
      <c r="M3" s="136"/>
      <c r="N3" s="19"/>
      <c r="AD3" s="9"/>
      <c r="AE3" s="9"/>
      <c r="AF3" s="9"/>
      <c r="AG3" s="9"/>
      <c r="AH3" s="9"/>
      <c r="AI3" s="9"/>
      <c r="AJ3" s="9"/>
      <c r="AK3" s="9"/>
    </row>
    <row r="4" spans="1:39" x14ac:dyDescent="0.25">
      <c r="A4" s="136"/>
      <c r="B4" s="136"/>
      <c r="C4" s="136"/>
      <c r="D4" s="136"/>
      <c r="E4" s="150" t="s">
        <v>8</v>
      </c>
      <c r="F4" s="242" t="s">
        <v>11</v>
      </c>
      <c r="G4" s="241"/>
      <c r="H4" s="240" t="s">
        <v>10</v>
      </c>
      <c r="I4" s="242"/>
      <c r="J4" s="242"/>
      <c r="K4" s="242"/>
      <c r="L4" s="242"/>
      <c r="M4" s="241"/>
      <c r="N4" s="63"/>
      <c r="AD4" s="8"/>
      <c r="AE4" s="8"/>
      <c r="AF4" s="8"/>
      <c r="AG4" s="9"/>
      <c r="AH4" s="9"/>
      <c r="AI4" s="9"/>
      <c r="AJ4" s="9"/>
      <c r="AK4" s="9"/>
    </row>
    <row r="5" spans="1:39" ht="62.25" x14ac:dyDescent="0.25">
      <c r="A5" s="145"/>
      <c r="B5" s="136"/>
      <c r="C5" s="136"/>
      <c r="D5" s="136"/>
      <c r="E5" s="139"/>
      <c r="F5" s="147" t="s">
        <v>22</v>
      </c>
      <c r="G5" s="148" t="s">
        <v>23</v>
      </c>
      <c r="H5" s="140" t="s">
        <v>10</v>
      </c>
      <c r="I5" s="142" t="s">
        <v>31</v>
      </c>
      <c r="J5" s="142" t="s">
        <v>24</v>
      </c>
      <c r="K5" s="142" t="s">
        <v>52</v>
      </c>
      <c r="L5" s="149" t="s">
        <v>25</v>
      </c>
      <c r="M5" s="148" t="s">
        <v>26</v>
      </c>
      <c r="N5" s="63"/>
      <c r="AE5" s="8"/>
      <c r="AF5" s="8"/>
      <c r="AG5" s="8"/>
      <c r="AH5" s="8"/>
      <c r="AI5" s="9"/>
      <c r="AJ5" s="9"/>
      <c r="AK5" s="9"/>
      <c r="AL5" s="9"/>
    </row>
    <row r="6" spans="1:39" x14ac:dyDescent="0.25">
      <c r="A6" s="1"/>
      <c r="C6" s="19"/>
      <c r="D6" s="19"/>
      <c r="E6" s="87"/>
      <c r="F6" s="37"/>
      <c r="G6" s="37"/>
      <c r="H6" s="58"/>
      <c r="I6" s="37"/>
      <c r="J6" s="37"/>
      <c r="K6" s="37"/>
      <c r="L6" s="37"/>
      <c r="M6" s="37"/>
      <c r="N6" s="63"/>
      <c r="AE6" s="8"/>
      <c r="AF6" s="8"/>
      <c r="AG6" s="9"/>
      <c r="AH6" s="9"/>
      <c r="AI6" s="9"/>
      <c r="AJ6" s="9"/>
      <c r="AK6" s="9"/>
      <c r="AL6" s="9"/>
    </row>
    <row r="7" spans="1:39" ht="29.1" customHeight="1" x14ac:dyDescent="0.25">
      <c r="A7" s="136" t="s">
        <v>0</v>
      </c>
      <c r="C7" s="19"/>
      <c r="D7" s="19"/>
      <c r="E7" s="88">
        <v>287321</v>
      </c>
      <c r="F7" s="40"/>
      <c r="G7" s="40"/>
      <c r="H7" s="79">
        <f>SUM(I8:M8)</f>
        <v>971</v>
      </c>
      <c r="I7" s="40"/>
      <c r="J7" s="40"/>
      <c r="K7" s="40"/>
      <c r="L7" s="40"/>
      <c r="M7" s="40"/>
      <c r="N7" s="63"/>
      <c r="O7" s="9"/>
      <c r="P7" s="9"/>
      <c r="AE7" s="9"/>
      <c r="AF7" s="9"/>
      <c r="AG7" s="9"/>
      <c r="AH7" s="9"/>
      <c r="AI7" s="9"/>
      <c r="AJ7" s="9"/>
      <c r="AK7" s="9"/>
      <c r="AL7" s="9"/>
    </row>
    <row r="8" spans="1:39" x14ac:dyDescent="0.25">
      <c r="A8" s="136" t="s">
        <v>46</v>
      </c>
      <c r="C8" s="19"/>
      <c r="D8" s="19"/>
      <c r="E8" s="88"/>
      <c r="F8" s="187">
        <v>232951.2881811409</v>
      </c>
      <c r="G8" s="41">
        <v>53398.711818859083</v>
      </c>
      <c r="H8" s="64"/>
      <c r="I8" s="41">
        <v>827.96317280453252</v>
      </c>
      <c r="J8" s="41">
        <v>138.45231350330502</v>
      </c>
      <c r="K8" s="40">
        <v>4.5845136921624174</v>
      </c>
      <c r="L8" s="40">
        <v>0</v>
      </c>
      <c r="M8" s="40">
        <v>0</v>
      </c>
      <c r="N8" s="63"/>
      <c r="O8" s="9"/>
      <c r="P8" s="9"/>
      <c r="AE8" s="8"/>
      <c r="AF8" s="9"/>
      <c r="AG8" s="10"/>
      <c r="AH8" s="10"/>
      <c r="AI8" s="10"/>
      <c r="AJ8" s="10"/>
      <c r="AK8" s="9"/>
      <c r="AL8" s="9"/>
    </row>
    <row r="9" spans="1:39" x14ac:dyDescent="0.25">
      <c r="A9" s="136"/>
      <c r="C9" s="19"/>
      <c r="D9" s="19"/>
      <c r="E9" s="88"/>
      <c r="F9" s="52"/>
      <c r="G9" s="52"/>
      <c r="H9" s="65"/>
      <c r="I9" s="52"/>
      <c r="J9" s="52"/>
      <c r="K9" s="53"/>
      <c r="L9" s="53"/>
      <c r="M9" s="53"/>
      <c r="N9" s="89"/>
      <c r="O9" s="9"/>
      <c r="P9" s="9"/>
      <c r="Q9" s="9"/>
      <c r="AF9" s="9"/>
      <c r="AG9" s="9"/>
      <c r="AH9" s="9"/>
      <c r="AI9" s="9"/>
      <c r="AJ9" s="9"/>
      <c r="AK9" s="9"/>
      <c r="AL9" s="9"/>
      <c r="AM9" s="9"/>
    </row>
    <row r="10" spans="1:39" x14ac:dyDescent="0.25">
      <c r="A10" s="136" t="s">
        <v>47</v>
      </c>
      <c r="C10" s="19"/>
      <c r="D10" s="19"/>
      <c r="E10" s="88"/>
      <c r="F10" s="41"/>
      <c r="G10" s="41"/>
      <c r="H10" s="64"/>
      <c r="I10" s="41"/>
      <c r="J10" s="41"/>
      <c r="K10" s="41"/>
      <c r="L10" s="41"/>
      <c r="M10" s="41"/>
      <c r="N10" s="63"/>
      <c r="O10" s="9"/>
      <c r="P10" s="9"/>
      <c r="AE10" s="9"/>
      <c r="AF10" s="9"/>
      <c r="AG10" s="9"/>
      <c r="AH10" s="9"/>
      <c r="AI10" s="9"/>
      <c r="AJ10" s="9"/>
      <c r="AK10" s="9"/>
      <c r="AL10" s="9"/>
    </row>
    <row r="11" spans="1:39" x14ac:dyDescent="0.25">
      <c r="A11" s="23"/>
      <c r="B11" s="24"/>
      <c r="C11" s="32"/>
      <c r="D11" s="32"/>
      <c r="E11" s="87"/>
      <c r="F11" s="35"/>
      <c r="G11" s="35"/>
      <c r="H11" s="34"/>
      <c r="I11" s="35"/>
      <c r="J11" s="35"/>
      <c r="K11" s="35"/>
      <c r="L11" s="35"/>
      <c r="M11" s="35"/>
      <c r="N11" s="63"/>
      <c r="O11" s="9"/>
      <c r="P11" s="9"/>
      <c r="AE11" s="9"/>
      <c r="AF11" s="9"/>
      <c r="AG11" s="9"/>
      <c r="AH11" s="9"/>
      <c r="AI11" s="9"/>
      <c r="AJ11" s="9"/>
      <c r="AK11" s="9"/>
      <c r="AL11" s="9"/>
    </row>
    <row r="12" spans="1:39" s="19" customFormat="1" x14ac:dyDescent="0.25">
      <c r="A12" s="136"/>
      <c r="B12" s="43" t="s">
        <v>17</v>
      </c>
      <c r="E12" s="87"/>
      <c r="F12" s="35"/>
      <c r="G12" s="35"/>
      <c r="H12" s="34"/>
      <c r="I12" s="35"/>
      <c r="J12" s="35"/>
      <c r="K12" s="35"/>
      <c r="L12" s="35"/>
      <c r="M12" s="35"/>
      <c r="N12" s="63"/>
      <c r="O12" s="33"/>
      <c r="P12" s="33"/>
      <c r="AE12" s="33"/>
      <c r="AF12" s="33"/>
      <c r="AG12" s="33"/>
      <c r="AH12" s="33"/>
      <c r="AI12" s="33"/>
      <c r="AJ12" s="33"/>
      <c r="AK12" s="33"/>
      <c r="AL12" s="33"/>
    </row>
    <row r="13" spans="1:39" s="19" customFormat="1" x14ac:dyDescent="0.25">
      <c r="A13" s="136"/>
      <c r="C13" s="28" t="s">
        <v>13</v>
      </c>
      <c r="D13" s="36"/>
      <c r="E13" s="189"/>
      <c r="F13" s="190">
        <f>'STEC non-O157 Assumptions'!F15*F$8</f>
        <v>642723.98619259975</v>
      </c>
      <c r="G13" s="190">
        <f>'STEC non-O157 Assumptions'!G15*G$8</f>
        <v>967096.86073414225</v>
      </c>
      <c r="H13" s="191"/>
      <c r="I13" s="190">
        <f>'STEC non-O157 Assumptions'!H15*I$8</f>
        <v>43590.253864709419</v>
      </c>
      <c r="J13" s="190">
        <f>'STEC non-O157 Assumptions'!I15*J$8</f>
        <v>4259.2120703614937</v>
      </c>
      <c r="K13" s="190">
        <f>'STEC non-O157 Assumptions'!J15*K$8</f>
        <v>195.95128423040606</v>
      </c>
      <c r="L13" s="192"/>
      <c r="M13" s="192"/>
      <c r="N13" s="63"/>
      <c r="O13" s="33"/>
      <c r="P13" s="33"/>
      <c r="AE13" s="33"/>
      <c r="AF13" s="33"/>
      <c r="AG13" s="33"/>
      <c r="AH13" s="33"/>
      <c r="AI13" s="33"/>
      <c r="AJ13" s="33"/>
      <c r="AK13" s="33"/>
      <c r="AL13" s="33"/>
    </row>
    <row r="14" spans="1:39" s="19" customFormat="1" x14ac:dyDescent="0.25">
      <c r="A14" s="136"/>
      <c r="C14" s="28" t="s">
        <v>14</v>
      </c>
      <c r="E14" s="189"/>
      <c r="F14" s="190"/>
      <c r="G14" s="190">
        <f>'STEC non-O157 Assumptions'!G16*G$8</f>
        <v>9220094.2874828484</v>
      </c>
      <c r="H14" s="191"/>
      <c r="I14" s="190">
        <f>'STEC non-O157 Assumptions'!H16*I$8</f>
        <v>114820.1012697463</v>
      </c>
      <c r="J14" s="190">
        <f>'STEC non-O157 Assumptions'!I16*J$8</f>
        <v>36331.3654062368</v>
      </c>
      <c r="K14" s="190">
        <f>'STEC non-O157 Assumptions'!J16*K$8</f>
        <v>1204.58265893929</v>
      </c>
      <c r="L14" s="192"/>
      <c r="M14" s="192"/>
      <c r="N14" s="63"/>
      <c r="O14" s="33"/>
      <c r="P14" s="33"/>
      <c r="AE14" s="33"/>
      <c r="AF14" s="33"/>
      <c r="AG14" s="33"/>
      <c r="AH14" s="33"/>
      <c r="AI14" s="33"/>
      <c r="AJ14" s="33"/>
      <c r="AK14" s="33"/>
      <c r="AL14" s="33"/>
    </row>
    <row r="15" spans="1:39" s="19" customFormat="1" x14ac:dyDescent="0.25">
      <c r="A15" s="136"/>
      <c r="C15" s="28" t="s">
        <v>48</v>
      </c>
      <c r="D15" s="36"/>
      <c r="E15" s="189"/>
      <c r="F15" s="190"/>
      <c r="G15" s="190">
        <f>'STEC non-O157 Assumptions'!G17*G$8</f>
        <v>12238368.213685229</v>
      </c>
      <c r="H15" s="191"/>
      <c r="I15" s="190">
        <f>'STEC non-O157 Assumptions'!H17*I$8</f>
        <v>417482.183129713</v>
      </c>
      <c r="J15" s="190">
        <f>'STEC non-O157 Assumptions'!I17*J$8</f>
        <v>100751.47949598504</v>
      </c>
      <c r="K15" s="190">
        <f>'STEC non-O157 Assumptions'!J17*K$8</f>
        <v>3334.2674682520528</v>
      </c>
      <c r="L15" s="192"/>
      <c r="M15" s="192"/>
      <c r="N15" s="63"/>
      <c r="AE15" s="37"/>
    </row>
    <row r="16" spans="1:39" s="19" customFormat="1" x14ac:dyDescent="0.25">
      <c r="A16" s="136"/>
      <c r="C16" s="28" t="s">
        <v>15</v>
      </c>
      <c r="D16" s="36"/>
      <c r="E16" s="189"/>
      <c r="F16" s="190"/>
      <c r="G16" s="190"/>
      <c r="H16" s="191"/>
      <c r="I16" s="190">
        <f>'STEC non-O157 Assumptions'!H18*I$8</f>
        <v>6981888.7107506124</v>
      </c>
      <c r="J16" s="190">
        <f>'STEC non-O157 Assumptions'!I18*J$8</f>
        <v>7558969.9425221924</v>
      </c>
      <c r="K16" s="190">
        <f>'STEC non-O157 Assumptions'!J18*K$8</f>
        <v>250294.61889483166</v>
      </c>
      <c r="L16" s="192"/>
      <c r="M16" s="192"/>
      <c r="N16" s="63"/>
      <c r="S16" s="35"/>
      <c r="T16" s="35"/>
      <c r="U16" s="35"/>
      <c r="V16" s="35"/>
      <c r="W16" s="35"/>
      <c r="X16" s="35"/>
      <c r="Y16" s="35"/>
      <c r="Z16" s="35"/>
      <c r="AA16" s="35"/>
      <c r="AB16" s="35"/>
      <c r="AC16" s="35"/>
      <c r="AD16" s="35"/>
      <c r="AE16" s="35"/>
    </row>
    <row r="17" spans="1:31" s="19" customFormat="1" x14ac:dyDescent="0.25">
      <c r="A17" s="136"/>
      <c r="B17" s="28" t="s">
        <v>18</v>
      </c>
      <c r="C17" s="28"/>
      <c r="D17" s="36"/>
      <c r="E17" s="189"/>
      <c r="F17" s="190"/>
      <c r="G17" s="190"/>
      <c r="H17" s="191"/>
      <c r="I17" s="190"/>
      <c r="J17" s="190"/>
      <c r="K17" s="190">
        <f>'STEC non-O157 Assumptions'!J19*K$8</f>
        <v>4088386.5613944731</v>
      </c>
      <c r="L17" s="192"/>
      <c r="M17" s="192"/>
      <c r="N17" s="63"/>
      <c r="S17" s="35"/>
      <c r="T17" s="35"/>
      <c r="U17" s="35"/>
      <c r="V17" s="35"/>
      <c r="W17" s="35"/>
      <c r="X17" s="35"/>
      <c r="Y17" s="35"/>
      <c r="Z17" s="35"/>
      <c r="AA17" s="35"/>
      <c r="AB17" s="35"/>
      <c r="AC17" s="35"/>
      <c r="AD17" s="35"/>
      <c r="AE17" s="35"/>
    </row>
    <row r="18" spans="1:31" s="19" customFormat="1" x14ac:dyDescent="0.25">
      <c r="A18" s="136"/>
      <c r="D18" s="36"/>
      <c r="E18" s="189"/>
      <c r="F18" s="190"/>
      <c r="G18" s="193"/>
      <c r="H18" s="194"/>
      <c r="I18" s="38"/>
      <c r="J18" s="38"/>
      <c r="K18" s="38"/>
      <c r="L18" s="192"/>
      <c r="M18" s="195"/>
      <c r="N18" s="63"/>
      <c r="S18" s="35"/>
      <c r="T18" s="35"/>
      <c r="U18" s="35"/>
      <c r="V18" s="35"/>
      <c r="W18" s="35"/>
      <c r="X18" s="35"/>
      <c r="Y18" s="35"/>
      <c r="Z18" s="35"/>
      <c r="AA18" s="35"/>
      <c r="AB18" s="35"/>
      <c r="AC18" s="35"/>
      <c r="AD18" s="35"/>
      <c r="AE18" s="35"/>
    </row>
    <row r="19" spans="1:31" s="19" customFormat="1" x14ac:dyDescent="0.25">
      <c r="A19" s="143"/>
      <c r="B19" s="136" t="s">
        <v>19</v>
      </c>
      <c r="D19" s="36"/>
      <c r="E19" s="189"/>
      <c r="F19" s="196">
        <f>SUM(F13:F17)</f>
        <v>642723.98619259975</v>
      </c>
      <c r="G19" s="197">
        <f>SUM(G13:G17)</f>
        <v>22425559.361902222</v>
      </c>
      <c r="H19" s="198"/>
      <c r="I19" s="197">
        <f t="shared" ref="I19:K19" si="0">SUM(I13:I17)</f>
        <v>7557781.2490147809</v>
      </c>
      <c r="J19" s="197">
        <f t="shared" si="0"/>
        <v>7700311.9994947761</v>
      </c>
      <c r="K19" s="197">
        <f t="shared" si="0"/>
        <v>4343415.9817007268</v>
      </c>
      <c r="L19" s="199"/>
      <c r="M19" s="200"/>
      <c r="N19" s="83"/>
      <c r="O19" s="62"/>
      <c r="S19" s="39"/>
      <c r="T19" s="33"/>
      <c r="U19" s="33"/>
      <c r="V19" s="33"/>
      <c r="W19" s="33"/>
      <c r="X19" s="33"/>
      <c r="Y19" s="33"/>
      <c r="Z19" s="33"/>
      <c r="AA19" s="33"/>
      <c r="AB19" s="33"/>
      <c r="AC19" s="33"/>
      <c r="AD19" s="33"/>
      <c r="AE19" s="33"/>
    </row>
    <row r="20" spans="1:31" s="19" customFormat="1" x14ac:dyDescent="0.25">
      <c r="A20" s="136"/>
      <c r="B20" s="36"/>
      <c r="D20" s="36"/>
      <c r="E20" s="189"/>
      <c r="F20" s="201"/>
      <c r="G20" s="201"/>
      <c r="H20" s="202"/>
      <c r="I20" s="201"/>
      <c r="J20" s="201"/>
      <c r="K20" s="201"/>
      <c r="L20" s="201"/>
      <c r="M20" s="201"/>
      <c r="N20" s="82"/>
      <c r="O20" s="25"/>
      <c r="S20" s="40"/>
      <c r="T20" s="41"/>
      <c r="U20" s="41"/>
      <c r="V20" s="41"/>
      <c r="W20" s="37"/>
      <c r="X20" s="37"/>
      <c r="Y20" s="37"/>
      <c r="Z20" s="37"/>
      <c r="AA20" s="37"/>
      <c r="AB20" s="41"/>
      <c r="AC20" s="41"/>
      <c r="AD20" s="41"/>
      <c r="AE20" s="41"/>
    </row>
    <row r="21" spans="1:31" s="19" customFormat="1" x14ac:dyDescent="0.25">
      <c r="A21" s="136" t="s">
        <v>49</v>
      </c>
      <c r="B21" s="36"/>
      <c r="E21" s="189"/>
      <c r="F21" s="203">
        <f>'STEC non-O157 Assumptions'!F21*F8</f>
        <v>6764895.263654938</v>
      </c>
      <c r="G21" s="203">
        <f>'STEC non-O157 Assumptions'!G21*G8</f>
        <v>11273453.966138808</v>
      </c>
      <c r="H21" s="204"/>
      <c r="I21" s="203">
        <f>'STEC non-O157 Assumptions'!H21*I8</f>
        <v>509151.1705440667</v>
      </c>
      <c r="J21" s="203">
        <f>'STEC non-O157 Assumptions'!I21*J8</f>
        <v>10323.328428101169</v>
      </c>
      <c r="K21" s="203">
        <f>'STEC non-O157 Assumptions'!J21*K8</f>
        <v>269979.29851533979</v>
      </c>
      <c r="L21" s="205"/>
      <c r="M21" s="205"/>
      <c r="N21" s="83"/>
      <c r="O21" s="62"/>
      <c r="S21" s="40"/>
      <c r="T21" s="42"/>
      <c r="U21" s="42"/>
      <c r="V21" s="42"/>
      <c r="W21" s="42"/>
      <c r="X21" s="42"/>
      <c r="Y21" s="42"/>
      <c r="Z21" s="42"/>
      <c r="AA21" s="42"/>
      <c r="AB21" s="42"/>
      <c r="AC21" s="42"/>
      <c r="AD21" s="42"/>
      <c r="AE21" s="42"/>
    </row>
    <row r="22" spans="1:31" s="19" customFormat="1" x14ac:dyDescent="0.25">
      <c r="A22" s="143"/>
      <c r="B22" s="36"/>
      <c r="E22" s="189"/>
      <c r="F22" s="38"/>
      <c r="G22" s="38"/>
      <c r="H22" s="206"/>
      <c r="I22" s="38"/>
      <c r="J22" s="38"/>
      <c r="K22" s="38"/>
      <c r="L22" s="192"/>
      <c r="M22" s="192"/>
      <c r="N22" s="67"/>
    </row>
    <row r="23" spans="1:31" s="19" customFormat="1" x14ac:dyDescent="0.25">
      <c r="A23" s="143" t="s">
        <v>1</v>
      </c>
      <c r="B23" s="36"/>
      <c r="E23" s="189"/>
      <c r="F23" s="38"/>
      <c r="G23" s="38"/>
      <c r="H23" s="206"/>
      <c r="I23" s="38"/>
      <c r="J23" s="38"/>
      <c r="K23" s="38">
        <f>K8*'STEC non-O157 Assumptions'!J25</f>
        <v>26594085.420207743</v>
      </c>
      <c r="L23" s="192"/>
      <c r="M23" s="192"/>
      <c r="N23" s="63"/>
    </row>
    <row r="24" spans="1:31" s="19" customFormat="1" x14ac:dyDescent="0.25">
      <c r="A24" s="143"/>
      <c r="B24" s="36"/>
      <c r="E24" s="189"/>
      <c r="F24" s="38"/>
      <c r="G24" s="38"/>
      <c r="H24" s="206"/>
      <c r="I24" s="38"/>
      <c r="J24" s="38"/>
      <c r="K24" s="38"/>
      <c r="L24" s="192"/>
      <c r="M24" s="192"/>
      <c r="N24" s="63"/>
    </row>
    <row r="25" spans="1:31" x14ac:dyDescent="0.25">
      <c r="A25" s="143" t="s">
        <v>20</v>
      </c>
      <c r="B25" s="36"/>
      <c r="C25" s="19"/>
      <c r="D25" s="19"/>
      <c r="E25" s="189"/>
      <c r="F25" s="207">
        <f>SUM(F19:F23)</f>
        <v>7407619.2498475378</v>
      </c>
      <c r="G25" s="208">
        <f>SUM(G19:G23)</f>
        <v>33699013.328041032</v>
      </c>
      <c r="H25" s="206"/>
      <c r="I25" s="209">
        <f>SUM(I19:I23)</f>
        <v>8066932.4195588473</v>
      </c>
      <c r="J25" s="209">
        <f t="shared" ref="J25:K25" si="1">SUM(J19:J23)</f>
        <v>7710635.3279228769</v>
      </c>
      <c r="K25" s="209">
        <f t="shared" si="1"/>
        <v>31207480.700423807</v>
      </c>
      <c r="L25" s="192"/>
      <c r="M25" s="192"/>
      <c r="N25" s="63"/>
    </row>
    <row r="26" spans="1:31" x14ac:dyDescent="0.25">
      <c r="A26" s="143"/>
      <c r="B26" s="36"/>
      <c r="E26" s="210"/>
      <c r="F26" s="120"/>
      <c r="G26" s="13"/>
      <c r="H26" s="120"/>
      <c r="I26" s="13"/>
      <c r="J26" s="13"/>
      <c r="K26" s="13"/>
      <c r="L26" s="13"/>
      <c r="M26" s="13"/>
      <c r="N26" s="17"/>
    </row>
    <row r="27" spans="1:31" ht="21.75" customHeight="1" thickBot="1" x14ac:dyDescent="0.3">
      <c r="A27" s="144" t="s">
        <v>50</v>
      </c>
      <c r="B27" s="86"/>
      <c r="C27" s="72"/>
      <c r="D27" s="71"/>
      <c r="E27" s="211">
        <f>SUM(F25:M25)</f>
        <v>88091681.025794104</v>
      </c>
      <c r="F27" s="212"/>
      <c r="G27" s="212"/>
      <c r="H27" s="212"/>
      <c r="I27" s="73"/>
      <c r="J27" s="73"/>
      <c r="K27" s="73"/>
      <c r="L27" s="73"/>
      <c r="M27" s="213"/>
      <c r="N27" s="17"/>
    </row>
    <row r="28" spans="1:31" ht="21.75" customHeight="1" thickTop="1" x14ac:dyDescent="0.25">
      <c r="A28" s="62"/>
      <c r="B28" s="62"/>
      <c r="C28" s="7"/>
      <c r="D28" s="9"/>
      <c r="E28" s="119"/>
      <c r="F28" s="7"/>
      <c r="G28" s="7"/>
      <c r="H28" s="7"/>
      <c r="I28" s="9"/>
      <c r="J28" s="9"/>
      <c r="K28" s="120"/>
      <c r="L28" s="9"/>
      <c r="M28" s="9"/>
      <c r="N28" s="9"/>
    </row>
    <row r="29" spans="1:31" x14ac:dyDescent="0.25">
      <c r="A29" s="19" t="s">
        <v>21</v>
      </c>
    </row>
    <row r="30" spans="1:31" x14ac:dyDescent="0.25">
      <c r="A30" s="19" t="s">
        <v>42</v>
      </c>
    </row>
    <row r="31" spans="1:31" x14ac:dyDescent="0.25">
      <c r="A31" s="19"/>
    </row>
    <row r="32" spans="1:31" ht="75" customHeight="1" x14ac:dyDescent="0.25">
      <c r="A32" s="238" t="s">
        <v>58</v>
      </c>
      <c r="B32" s="238"/>
      <c r="C32" s="238"/>
      <c r="D32" s="238"/>
      <c r="E32" s="238"/>
      <c r="F32" s="238"/>
      <c r="G32" s="238"/>
      <c r="H32" s="238"/>
      <c r="I32" s="238"/>
      <c r="J32" s="238"/>
      <c r="K32" s="19"/>
      <c r="L32" s="19"/>
      <c r="O32" s="6"/>
      <c r="P32" s="6"/>
    </row>
    <row r="33" spans="1:22" x14ac:dyDescent="0.25">
      <c r="A33" s="19" t="s">
        <v>53</v>
      </c>
      <c r="B33" s="19"/>
      <c r="C33" s="19"/>
      <c r="D33" s="19"/>
      <c r="E33" s="19"/>
      <c r="F33" s="19"/>
      <c r="G33" s="19"/>
      <c r="H33" s="19"/>
      <c r="I33" s="19"/>
      <c r="J33" s="19"/>
      <c r="K33" s="7"/>
      <c r="L33" s="30"/>
      <c r="M33" s="30"/>
      <c r="N33" s="7"/>
      <c r="O33" s="7"/>
      <c r="P33" s="7"/>
      <c r="Q33" s="7"/>
      <c r="R33" s="7"/>
      <c r="S33" s="7"/>
      <c r="T33" s="7"/>
      <c r="U33" s="7"/>
      <c r="V33" s="7"/>
    </row>
    <row r="34" spans="1:22" ht="35.1" customHeight="1" x14ac:dyDescent="0.25">
      <c r="A34" s="19" t="s">
        <v>44</v>
      </c>
      <c r="B34" s="19"/>
      <c r="C34" s="19"/>
      <c r="D34" s="19"/>
      <c r="E34" s="19"/>
      <c r="F34" s="19"/>
      <c r="G34" s="19"/>
      <c r="H34" s="19"/>
      <c r="I34" s="19"/>
      <c r="J34" s="19"/>
      <c r="K34" s="19"/>
      <c r="L34" s="19"/>
    </row>
    <row r="35" spans="1:22" x14ac:dyDescent="0.25">
      <c r="A35" s="19"/>
      <c r="B35" s="19"/>
      <c r="C35" s="19"/>
      <c r="D35" s="19"/>
      <c r="E35" s="19"/>
      <c r="F35" s="19"/>
      <c r="G35" s="19"/>
      <c r="H35" s="19"/>
      <c r="I35" s="19"/>
      <c r="J35" s="19"/>
      <c r="K35" s="7"/>
      <c r="L35" s="30"/>
      <c r="M35" s="30"/>
      <c r="N35" s="7"/>
      <c r="O35" s="7"/>
      <c r="P35" s="7"/>
      <c r="Q35" s="7"/>
      <c r="R35" s="7"/>
      <c r="S35" s="7"/>
      <c r="T35" s="7"/>
      <c r="U35" s="7"/>
      <c r="V35" s="7"/>
    </row>
    <row r="36" spans="1:22" ht="15" customHeight="1" x14ac:dyDescent="0.25">
      <c r="A36" s="232" t="s">
        <v>35</v>
      </c>
      <c r="B36" s="232"/>
      <c r="C36" s="232"/>
      <c r="D36" s="232"/>
      <c r="E36" s="232"/>
      <c r="F36" s="232"/>
      <c r="G36" s="232"/>
      <c r="H36" s="232"/>
      <c r="I36" s="232"/>
      <c r="J36" s="232"/>
      <c r="K36" s="25"/>
      <c r="L36" s="25"/>
      <c r="M36" s="25"/>
      <c r="N36" s="30"/>
      <c r="O36" s="30"/>
      <c r="P36" s="7"/>
      <c r="Q36" s="7"/>
      <c r="R36" s="7"/>
      <c r="S36" s="7"/>
      <c r="T36" s="7"/>
      <c r="U36" s="7"/>
      <c r="V36" s="7"/>
    </row>
    <row r="37" spans="1:22" ht="36.75" customHeight="1" x14ac:dyDescent="0.25">
      <c r="A37" s="6"/>
      <c r="B37" s="6"/>
      <c r="C37" s="233" t="s">
        <v>33</v>
      </c>
      <c r="D37" s="233"/>
      <c r="E37" s="233"/>
      <c r="F37" s="233"/>
      <c r="G37" s="233"/>
      <c r="H37" s="233"/>
      <c r="I37" s="233"/>
      <c r="J37" s="233"/>
      <c r="K37" s="26"/>
      <c r="L37" s="26"/>
      <c r="M37" s="26"/>
      <c r="N37" s="7"/>
      <c r="O37" s="7"/>
      <c r="P37" s="7"/>
      <c r="Q37" s="7"/>
      <c r="R37" s="7"/>
      <c r="S37" s="7"/>
      <c r="T37" s="7"/>
      <c r="U37" s="7"/>
      <c r="V37" s="7"/>
    </row>
    <row r="38" spans="1:22" ht="36.75" customHeight="1" x14ac:dyDescent="0.25">
      <c r="C38" s="233" t="s">
        <v>34</v>
      </c>
      <c r="D38" s="233"/>
      <c r="E38" s="233"/>
      <c r="F38" s="233"/>
      <c r="G38" s="233"/>
      <c r="H38" s="233"/>
      <c r="I38" s="233"/>
      <c r="J38" s="233"/>
      <c r="K38" s="25"/>
      <c r="L38" s="25"/>
      <c r="M38" s="25"/>
      <c r="N38" s="7"/>
      <c r="O38" s="7"/>
      <c r="P38" s="7"/>
      <c r="Q38" s="7"/>
      <c r="R38" s="7"/>
      <c r="S38" s="7"/>
      <c r="T38" s="7"/>
      <c r="U38" s="7"/>
      <c r="V38" s="7"/>
    </row>
    <row r="39" spans="1:22" x14ac:dyDescent="0.25">
      <c r="K39" s="25"/>
      <c r="L39" s="25"/>
      <c r="M39" s="25"/>
      <c r="N39" s="7"/>
      <c r="O39" s="7"/>
      <c r="P39" s="7"/>
      <c r="Q39" s="7"/>
      <c r="R39" s="7"/>
      <c r="S39" s="7"/>
      <c r="T39" s="7"/>
      <c r="U39" s="7"/>
      <c r="V39" s="7"/>
    </row>
    <row r="40" spans="1:22" x14ac:dyDescent="0.25">
      <c r="G40" s="13"/>
      <c r="H40" s="13"/>
      <c r="I40" s="13"/>
      <c r="J40" s="13"/>
      <c r="L40" s="13"/>
      <c r="M40" s="13"/>
    </row>
  </sheetData>
  <mergeCells count="7">
    <mergeCell ref="C37:J37"/>
    <mergeCell ref="C38:J38"/>
    <mergeCell ref="F2:M2"/>
    <mergeCell ref="F4:G4"/>
    <mergeCell ref="H4:M4"/>
    <mergeCell ref="A36:J36"/>
    <mergeCell ref="A32:J3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A37"/>
  <sheetViews>
    <sheetView zoomScale="85" zoomScaleNormal="85" workbookViewId="0"/>
  </sheetViews>
  <sheetFormatPr defaultRowHeight="15" x14ac:dyDescent="0.25"/>
  <cols>
    <col min="1" max="1" width="3.85546875" customWidth="1"/>
    <col min="2" max="2" width="4.5703125" customWidth="1"/>
    <col min="3" max="3" width="8.42578125" customWidth="1"/>
    <col min="4" max="4" width="29.7109375" customWidth="1"/>
    <col min="5" max="5" width="22.85546875" customWidth="1"/>
    <col min="6" max="6" width="23.42578125" customWidth="1"/>
    <col min="7" max="7" width="14.7109375" customWidth="1"/>
    <col min="8" max="8" width="17.140625" customWidth="1"/>
    <col min="9" max="9" width="15.7109375" customWidth="1"/>
    <col min="10" max="10" width="16.5703125" customWidth="1"/>
    <col min="11" max="11" width="15.85546875" customWidth="1"/>
    <col min="12" max="12" width="16.7109375" customWidth="1"/>
    <col min="13" max="14" width="13.140625" customWidth="1"/>
    <col min="15" max="15" width="14.7109375" customWidth="1"/>
    <col min="16" max="16" width="13.140625" customWidth="1"/>
    <col min="17" max="17" width="5.28515625" customWidth="1"/>
    <col min="18" max="18" width="12.28515625" customWidth="1"/>
    <col min="19" max="19" width="13.140625" customWidth="1"/>
    <col min="20" max="20" width="14.28515625" customWidth="1"/>
    <col min="21" max="21" width="12.7109375" customWidth="1"/>
    <col min="22" max="27" width="17.7109375" customWidth="1"/>
  </cols>
  <sheetData>
    <row r="1" spans="1:27" ht="15" customHeight="1" x14ac:dyDescent="0.25">
      <c r="A1" s="136" t="s">
        <v>40</v>
      </c>
      <c r="B1" s="136"/>
      <c r="C1" s="136"/>
      <c r="D1" s="136"/>
      <c r="E1" s="136"/>
      <c r="F1" s="136"/>
      <c r="G1" s="136"/>
      <c r="H1" s="151"/>
      <c r="I1" s="151"/>
      <c r="J1" s="151"/>
      <c r="K1" s="151"/>
      <c r="L1" s="151"/>
      <c r="M1" s="2"/>
    </row>
    <row r="2" spans="1:27" ht="15" customHeight="1" x14ac:dyDescent="0.25">
      <c r="A2" s="136"/>
      <c r="B2" s="136"/>
      <c r="C2" s="136"/>
      <c r="D2" s="136"/>
      <c r="E2" s="136" t="s">
        <v>60</v>
      </c>
      <c r="F2" s="136"/>
      <c r="G2" s="136"/>
      <c r="H2" s="151"/>
      <c r="I2" s="151"/>
      <c r="J2" s="151"/>
      <c r="K2" s="151"/>
      <c r="L2" s="151"/>
      <c r="M2" s="2"/>
    </row>
    <row r="3" spans="1:27" x14ac:dyDescent="0.25">
      <c r="A3" s="136"/>
      <c r="B3" s="136"/>
      <c r="C3" s="136"/>
      <c r="D3" s="136"/>
      <c r="E3" s="136"/>
      <c r="F3" s="136"/>
      <c r="G3" s="136"/>
      <c r="H3" s="136"/>
      <c r="I3" s="151"/>
      <c r="J3" s="151"/>
      <c r="K3" s="151"/>
      <c r="L3" s="151"/>
      <c r="M3" s="2"/>
    </row>
    <row r="4" spans="1:27" ht="45" x14ac:dyDescent="0.25">
      <c r="A4" s="136"/>
      <c r="B4" s="136"/>
      <c r="C4" s="136"/>
      <c r="D4" s="136"/>
      <c r="E4" s="138" t="s">
        <v>56</v>
      </c>
      <c r="F4" s="152" t="s">
        <v>22</v>
      </c>
      <c r="G4" s="153" t="s">
        <v>23</v>
      </c>
      <c r="H4" s="152" t="s">
        <v>27</v>
      </c>
      <c r="I4" s="153" t="s">
        <v>24</v>
      </c>
      <c r="J4" s="153" t="s">
        <v>57</v>
      </c>
      <c r="K4" s="153" t="s">
        <v>25</v>
      </c>
      <c r="L4" s="154" t="s">
        <v>26</v>
      </c>
      <c r="M4" s="27"/>
      <c r="N4" s="27"/>
      <c r="O4" s="27"/>
      <c r="P4" s="27"/>
      <c r="Q4" s="27"/>
      <c r="R4" s="27"/>
      <c r="S4" s="27"/>
      <c r="T4" s="3"/>
      <c r="U4" s="4"/>
      <c r="V4" s="4"/>
      <c r="W4" s="4"/>
      <c r="X4" s="4"/>
      <c r="Y4" s="4"/>
      <c r="Z4" s="4"/>
      <c r="AA4" s="4"/>
    </row>
    <row r="5" spans="1:27" x14ac:dyDescent="0.25">
      <c r="A5" s="145"/>
      <c r="B5" s="136"/>
      <c r="C5" s="136"/>
      <c r="D5" s="136"/>
      <c r="E5" s="139"/>
      <c r="F5" s="155"/>
      <c r="G5" s="151"/>
      <c r="H5" s="155"/>
      <c r="I5" s="151"/>
      <c r="J5" s="151"/>
      <c r="K5" s="151"/>
      <c r="L5" s="156"/>
      <c r="M5" s="2"/>
      <c r="N5" s="2"/>
      <c r="O5" s="2"/>
      <c r="P5" s="2"/>
    </row>
    <row r="6" spans="1:27" x14ac:dyDescent="0.25">
      <c r="E6" s="107"/>
      <c r="F6" s="18"/>
      <c r="H6" s="17"/>
      <c r="L6" s="97"/>
      <c r="M6" s="2"/>
    </row>
    <row r="7" spans="1:27" x14ac:dyDescent="0.25">
      <c r="A7" s="157" t="s">
        <v>0</v>
      </c>
      <c r="B7" s="90"/>
      <c r="C7" s="90"/>
      <c r="D7" s="90"/>
      <c r="E7" s="117"/>
      <c r="F7" s="22"/>
      <c r="G7" s="90"/>
      <c r="H7" s="22"/>
      <c r="I7" s="90"/>
      <c r="J7" s="90"/>
      <c r="K7" s="90"/>
      <c r="L7" s="118"/>
      <c r="M7" s="2"/>
    </row>
    <row r="8" spans="1:27" x14ac:dyDescent="0.25">
      <c r="A8" s="136"/>
      <c r="C8" t="s">
        <v>2</v>
      </c>
      <c r="E8" s="188">
        <v>11467</v>
      </c>
      <c r="F8" s="228">
        <v>9335.8539005959974</v>
      </c>
      <c r="G8" s="41">
        <v>2131.1460994040017</v>
      </c>
      <c r="H8" s="64">
        <v>0</v>
      </c>
      <c r="I8" s="41">
        <v>0</v>
      </c>
      <c r="J8" s="229">
        <v>0</v>
      </c>
      <c r="K8" s="229">
        <v>0</v>
      </c>
      <c r="L8" s="230">
        <v>0</v>
      </c>
      <c r="M8" s="2"/>
      <c r="N8" s="10"/>
      <c r="O8" s="10"/>
      <c r="P8" s="10"/>
    </row>
    <row r="9" spans="1:27" x14ac:dyDescent="0.25">
      <c r="A9" s="136"/>
      <c r="C9" t="s">
        <v>3</v>
      </c>
      <c r="E9" s="188">
        <v>112752</v>
      </c>
      <c r="F9" s="228">
        <v>91526</v>
      </c>
      <c r="G9" s="187">
        <v>20955</v>
      </c>
      <c r="H9" s="228">
        <v>231</v>
      </c>
      <c r="I9" s="187">
        <v>39</v>
      </c>
      <c r="J9" s="187">
        <v>1</v>
      </c>
      <c r="K9" s="187">
        <v>0</v>
      </c>
      <c r="L9" s="231">
        <v>0</v>
      </c>
      <c r="M9" s="2"/>
      <c r="N9" s="10"/>
      <c r="O9" s="10"/>
      <c r="P9" s="10"/>
    </row>
    <row r="10" spans="1:27" x14ac:dyDescent="0.25">
      <c r="A10" s="136"/>
      <c r="C10" t="s">
        <v>4</v>
      </c>
      <c r="E10" s="188">
        <v>287321</v>
      </c>
      <c r="F10" s="228">
        <v>232951.2881811409</v>
      </c>
      <c r="G10" s="41">
        <v>53398.711818859083</v>
      </c>
      <c r="H10" s="64">
        <v>827.96317280453252</v>
      </c>
      <c r="I10" s="41">
        <v>138.45231350330502</v>
      </c>
      <c r="J10" s="229">
        <v>4.5845136921624174</v>
      </c>
      <c r="K10" s="229">
        <v>0</v>
      </c>
      <c r="L10" s="230">
        <v>0</v>
      </c>
      <c r="M10" s="2"/>
      <c r="N10" s="10"/>
      <c r="O10" s="10"/>
      <c r="P10" s="10"/>
    </row>
    <row r="11" spans="1:27" x14ac:dyDescent="0.25">
      <c r="A11" s="136"/>
      <c r="E11" s="107"/>
      <c r="F11" s="95"/>
      <c r="H11" s="18"/>
      <c r="I11" s="2"/>
      <c r="J11" s="2"/>
      <c r="K11" s="2"/>
      <c r="L11" s="96"/>
      <c r="M11" s="2"/>
    </row>
    <row r="12" spans="1:27" ht="15" customHeight="1" x14ac:dyDescent="0.25">
      <c r="A12" s="136"/>
      <c r="E12" s="107"/>
      <c r="F12" s="95"/>
      <c r="H12" s="18"/>
      <c r="I12" s="2"/>
      <c r="J12" s="2"/>
      <c r="K12" s="2"/>
      <c r="L12" s="96"/>
      <c r="M12" s="2"/>
    </row>
    <row r="13" spans="1:27" ht="15" customHeight="1" x14ac:dyDescent="0.25">
      <c r="A13" s="157" t="s">
        <v>55</v>
      </c>
      <c r="B13" s="90"/>
      <c r="C13" s="90"/>
      <c r="D13" s="90"/>
      <c r="E13" s="113"/>
      <c r="F13" s="116"/>
      <c r="G13" s="92"/>
      <c r="H13" s="116"/>
      <c r="I13" s="92"/>
      <c r="J13" s="92"/>
      <c r="K13" s="92"/>
      <c r="L13" s="99"/>
      <c r="M13" s="2"/>
    </row>
    <row r="14" spans="1:27" ht="15" customHeight="1" x14ac:dyDescent="0.25">
      <c r="A14" s="136"/>
      <c r="B14" s="6"/>
      <c r="C14" s="6"/>
      <c r="D14" s="14"/>
      <c r="E14" s="108"/>
      <c r="F14" s="17"/>
      <c r="H14" s="17"/>
      <c r="K14" s="12"/>
      <c r="L14" s="98"/>
      <c r="M14" s="2"/>
    </row>
    <row r="15" spans="1:27" ht="15" customHeight="1" x14ac:dyDescent="0.25">
      <c r="A15" s="136"/>
      <c r="B15" s="28" t="s">
        <v>13</v>
      </c>
      <c r="C15" s="6"/>
      <c r="D15" s="6"/>
      <c r="E15" s="109"/>
      <c r="F15" s="162">
        <v>2.7590488604331012</v>
      </c>
      <c r="G15" s="163">
        <v>18.110864996420904</v>
      </c>
      <c r="H15" s="162">
        <v>52.647575757575765</v>
      </c>
      <c r="I15" s="163">
        <v>30.763025641025646</v>
      </c>
      <c r="J15" s="163">
        <v>42.742000000000004</v>
      </c>
      <c r="K15" s="13"/>
      <c r="L15" s="164"/>
      <c r="M15" s="2"/>
      <c r="N15" s="15"/>
      <c r="O15" s="15"/>
      <c r="P15" s="6"/>
      <c r="R15" s="5"/>
    </row>
    <row r="16" spans="1:27" ht="15" customHeight="1" x14ac:dyDescent="0.25">
      <c r="A16" s="136"/>
      <c r="B16" s="28" t="s">
        <v>14</v>
      </c>
      <c r="E16" s="107"/>
      <c r="F16" s="165"/>
      <c r="G16" s="166">
        <v>172.66510695538057</v>
      </c>
      <c r="H16" s="165">
        <v>138.67778790307779</v>
      </c>
      <c r="I16" s="166">
        <v>262.41067763284093</v>
      </c>
      <c r="J16" s="166">
        <v>262.7503678304239</v>
      </c>
      <c r="K16" s="13"/>
      <c r="L16" s="164"/>
      <c r="M16" s="2"/>
      <c r="N16" s="6"/>
      <c r="O16" s="6"/>
      <c r="P16" s="6"/>
    </row>
    <row r="17" spans="1:19" ht="15" customHeight="1" x14ac:dyDescent="0.25">
      <c r="A17" s="136"/>
      <c r="B17" s="28" t="s">
        <v>48</v>
      </c>
      <c r="C17" s="6"/>
      <c r="D17" s="6"/>
      <c r="E17" s="110"/>
      <c r="F17" s="165"/>
      <c r="G17" s="166">
        <v>229.18845411853073</v>
      </c>
      <c r="H17" s="165">
        <v>504.22796187370182</v>
      </c>
      <c r="I17" s="166">
        <v>727.69805680119589</v>
      </c>
      <c r="J17" s="166">
        <v>727.28923766816149</v>
      </c>
      <c r="K17" s="13"/>
      <c r="L17" s="164"/>
      <c r="M17" s="15"/>
      <c r="N17" s="2"/>
      <c r="O17" s="15"/>
      <c r="P17" s="15"/>
      <c r="Q17" s="6"/>
      <c r="S17" s="5"/>
    </row>
    <row r="18" spans="1:19" x14ac:dyDescent="0.25">
      <c r="A18" s="136"/>
      <c r="B18" s="28" t="s">
        <v>15</v>
      </c>
      <c r="C18" s="6"/>
      <c r="D18" s="6"/>
      <c r="E18" s="110"/>
      <c r="F18" s="165"/>
      <c r="G18" s="166"/>
      <c r="H18" s="165">
        <v>8432.6078019884499</v>
      </c>
      <c r="I18" s="166">
        <v>54596.198151226636</v>
      </c>
      <c r="J18" s="166">
        <v>54595.674852652257</v>
      </c>
      <c r="K18" s="13"/>
      <c r="L18" s="164"/>
      <c r="M18" s="2"/>
      <c r="N18" s="2"/>
      <c r="O18" s="6"/>
      <c r="P18" s="6"/>
      <c r="Q18" s="6"/>
    </row>
    <row r="19" spans="1:19" x14ac:dyDescent="0.25">
      <c r="A19" s="136"/>
      <c r="B19" s="28" t="s">
        <v>16</v>
      </c>
      <c r="C19" s="6"/>
      <c r="D19" s="6"/>
      <c r="E19" s="110"/>
      <c r="F19" s="165"/>
      <c r="G19" s="166"/>
      <c r="H19" s="165"/>
      <c r="I19" s="166"/>
      <c r="J19" s="166">
        <v>891781.95026091591</v>
      </c>
      <c r="K19" s="13"/>
      <c r="L19" s="164"/>
      <c r="M19" s="15"/>
      <c r="N19" s="2"/>
      <c r="O19" s="11"/>
      <c r="P19" s="15"/>
      <c r="Q19" s="6"/>
      <c r="S19" s="5"/>
    </row>
    <row r="20" spans="1:19" x14ac:dyDescent="0.25">
      <c r="A20" s="136"/>
      <c r="B20" s="6"/>
      <c r="C20" s="6"/>
      <c r="D20" s="6"/>
      <c r="E20" s="110"/>
      <c r="F20" s="162"/>
      <c r="G20" s="167"/>
      <c r="H20" s="162"/>
      <c r="I20" s="168"/>
      <c r="J20" s="168"/>
      <c r="K20" s="13"/>
      <c r="L20" s="164"/>
      <c r="M20" s="2"/>
      <c r="N20" s="2"/>
      <c r="O20" s="11"/>
      <c r="P20" s="11"/>
      <c r="Q20" s="6"/>
      <c r="S20" s="5"/>
    </row>
    <row r="21" spans="1:19" x14ac:dyDescent="0.25">
      <c r="A21" s="157" t="s">
        <v>9</v>
      </c>
      <c r="B21" s="90"/>
      <c r="C21" s="90"/>
      <c r="D21" s="91"/>
      <c r="E21" s="111"/>
      <c r="F21" s="169">
        <v>29.039956449584491</v>
      </c>
      <c r="G21" s="170">
        <v>211.11846301425771</v>
      </c>
      <c r="H21" s="169">
        <v>614.94422368984795</v>
      </c>
      <c r="I21" s="170">
        <v>74.562339674119926</v>
      </c>
      <c r="J21" s="171">
        <v>58889.408265240956</v>
      </c>
      <c r="K21" s="172"/>
      <c r="L21" s="173"/>
      <c r="M21" s="21"/>
      <c r="N21" s="20"/>
      <c r="O21" s="20"/>
      <c r="P21" s="6"/>
    </row>
    <row r="22" spans="1:19" x14ac:dyDescent="0.25">
      <c r="A22" s="136"/>
      <c r="D22" s="6"/>
      <c r="E22" s="112"/>
      <c r="F22" s="174"/>
      <c r="G22" s="175"/>
      <c r="H22" s="174"/>
      <c r="I22" s="175"/>
      <c r="J22" s="176"/>
      <c r="K22" s="13"/>
      <c r="L22" s="164"/>
      <c r="M22" s="21"/>
      <c r="N22" s="20"/>
      <c r="O22" s="20"/>
      <c r="P22" s="6"/>
    </row>
    <row r="23" spans="1:19" x14ac:dyDescent="0.25">
      <c r="A23" s="157" t="s">
        <v>1</v>
      </c>
      <c r="B23" s="90"/>
      <c r="C23" s="90"/>
      <c r="D23" s="90"/>
      <c r="E23" s="113"/>
      <c r="F23" s="177"/>
      <c r="G23" s="172"/>
      <c r="H23" s="177"/>
      <c r="I23" s="172"/>
      <c r="J23" s="172"/>
      <c r="K23" s="172"/>
      <c r="L23" s="178"/>
      <c r="M23" s="6"/>
      <c r="N23" s="6"/>
      <c r="O23" s="6"/>
    </row>
    <row r="24" spans="1:19" x14ac:dyDescent="0.25">
      <c r="C24" s="6" t="s">
        <v>5</v>
      </c>
      <c r="D24" s="6"/>
      <c r="E24" s="114"/>
      <c r="F24" s="179"/>
      <c r="G24" s="13"/>
      <c r="H24" s="180"/>
      <c r="I24" s="181"/>
      <c r="J24" s="182">
        <v>1027644</v>
      </c>
      <c r="K24" s="93">
        <v>1574064.9151784659</v>
      </c>
      <c r="L24" s="31">
        <v>1574064.9151784659</v>
      </c>
      <c r="M24" s="6"/>
      <c r="N24" s="14"/>
      <c r="O24" s="16"/>
      <c r="Q24" s="5"/>
    </row>
    <row r="25" spans="1:19" x14ac:dyDescent="0.25">
      <c r="C25" s="6" t="s">
        <v>6</v>
      </c>
      <c r="D25" s="6"/>
      <c r="E25" s="114"/>
      <c r="F25" s="179"/>
      <c r="G25" s="13"/>
      <c r="H25" s="180"/>
      <c r="I25" s="181"/>
      <c r="J25" s="182">
        <v>5800852</v>
      </c>
      <c r="K25" s="93">
        <v>8657357.0334815625</v>
      </c>
      <c r="L25" s="31">
        <v>8657357.0334815625</v>
      </c>
      <c r="M25" s="6"/>
      <c r="N25" s="14"/>
      <c r="O25" s="16"/>
      <c r="Q25" s="5"/>
    </row>
    <row r="26" spans="1:19" ht="15.75" thickBot="1" x14ac:dyDescent="0.3">
      <c r="A26" s="71"/>
      <c r="B26" s="71"/>
      <c r="C26" s="72" t="s">
        <v>7</v>
      </c>
      <c r="D26" s="72"/>
      <c r="E26" s="115"/>
      <c r="F26" s="183"/>
      <c r="G26" s="73"/>
      <c r="H26" s="184"/>
      <c r="I26" s="185"/>
      <c r="J26" s="186">
        <v>10276443</v>
      </c>
      <c r="K26" s="94">
        <v>15740649.151784657</v>
      </c>
      <c r="L26" s="100">
        <v>15740649.151784657</v>
      </c>
      <c r="M26" s="6"/>
      <c r="N26" s="14"/>
      <c r="O26" s="16"/>
      <c r="Q26" s="5"/>
    </row>
    <row r="27" spans="1:19" ht="15.75" thickTop="1" x14ac:dyDescent="0.25">
      <c r="H27" s="2"/>
      <c r="I27" s="2"/>
      <c r="J27" s="2"/>
      <c r="K27" s="2"/>
      <c r="L27" s="2"/>
      <c r="M27" s="2"/>
    </row>
    <row r="28" spans="1:19" ht="15" customHeight="1" x14ac:dyDescent="0.25">
      <c r="A28" s="6" t="s">
        <v>43</v>
      </c>
      <c r="B28" s="6"/>
      <c r="C28" s="6"/>
      <c r="D28" s="6"/>
      <c r="E28" s="6"/>
      <c r="F28" s="6"/>
      <c r="G28" s="6"/>
      <c r="H28" s="21"/>
      <c r="I28" s="21"/>
      <c r="J28" s="29"/>
      <c r="K28" s="21"/>
      <c r="L28" s="21"/>
      <c r="M28" s="2"/>
    </row>
    <row r="29" spans="1:19" x14ac:dyDescent="0.25">
      <c r="A29" s="19" t="s">
        <v>21</v>
      </c>
    </row>
    <row r="30" spans="1:19" x14ac:dyDescent="0.25">
      <c r="A30" s="19" t="s">
        <v>41</v>
      </c>
    </row>
    <row r="31" spans="1:19" ht="15" customHeight="1" x14ac:dyDescent="0.25">
      <c r="A31" s="6"/>
      <c r="B31" s="6"/>
      <c r="C31" s="6"/>
      <c r="D31" s="6"/>
      <c r="E31" s="6"/>
      <c r="F31" s="6"/>
      <c r="G31" s="6"/>
      <c r="H31" s="21"/>
      <c r="I31" s="21"/>
      <c r="J31" s="29"/>
      <c r="K31" s="21"/>
      <c r="L31" s="21"/>
      <c r="M31" s="2"/>
    </row>
    <row r="32" spans="1:19" ht="45" customHeight="1" x14ac:dyDescent="0.25">
      <c r="A32" s="243" t="s">
        <v>59</v>
      </c>
      <c r="B32" s="243"/>
      <c r="C32" s="243"/>
      <c r="D32" s="243"/>
      <c r="E32" s="243"/>
      <c r="F32" s="243"/>
      <c r="G32" s="243"/>
      <c r="H32" s="243"/>
      <c r="I32" s="243"/>
      <c r="J32" s="243"/>
      <c r="K32" s="243"/>
      <c r="L32" s="243"/>
    </row>
    <row r="33" spans="1:12" ht="35.1" customHeight="1" x14ac:dyDescent="0.25">
      <c r="A33" s="19" t="s">
        <v>44</v>
      </c>
      <c r="B33" s="19"/>
      <c r="C33" s="19"/>
      <c r="D33" s="19"/>
      <c r="E33" s="19"/>
      <c r="F33" s="19"/>
      <c r="G33" s="19"/>
      <c r="H33" s="19"/>
      <c r="I33" s="19"/>
      <c r="J33" s="19"/>
      <c r="K33" s="19"/>
      <c r="L33" s="19"/>
    </row>
    <row r="35" spans="1:12" ht="15" customHeight="1" x14ac:dyDescent="0.25">
      <c r="A35" s="232" t="s">
        <v>35</v>
      </c>
      <c r="B35" s="232"/>
      <c r="C35" s="232"/>
      <c r="D35" s="232"/>
      <c r="E35" s="232"/>
      <c r="F35" s="232"/>
      <c r="G35" s="232"/>
      <c r="H35" s="232"/>
      <c r="I35" s="232"/>
      <c r="J35" s="232"/>
    </row>
    <row r="36" spans="1:12" ht="31.5" customHeight="1" x14ac:dyDescent="0.25">
      <c r="A36" s="6"/>
      <c r="B36" s="6"/>
      <c r="C36" s="233" t="s">
        <v>33</v>
      </c>
      <c r="D36" s="233"/>
      <c r="E36" s="233"/>
      <c r="F36" s="233"/>
      <c r="G36" s="233"/>
      <c r="H36" s="233"/>
      <c r="I36" s="233"/>
      <c r="J36" s="233"/>
    </row>
    <row r="37" spans="1:12" ht="31.5" customHeight="1" x14ac:dyDescent="0.25">
      <c r="C37" s="233" t="s">
        <v>34</v>
      </c>
      <c r="D37" s="233"/>
      <c r="E37" s="233"/>
      <c r="F37" s="233"/>
      <c r="G37" s="233"/>
      <c r="H37" s="233"/>
      <c r="I37" s="233"/>
      <c r="J37" s="233"/>
    </row>
  </sheetData>
  <mergeCells count="4">
    <mergeCell ref="A35:J35"/>
    <mergeCell ref="C36:J36"/>
    <mergeCell ref="C37:J37"/>
    <mergeCell ref="A32:L32"/>
  </mergeCells>
  <pageMargins left="0.7" right="0.7" top="0.75" bottom="0.75" header="0.3" footer="0.3"/>
  <pageSetup scale="48" fitToHeight="2"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 Me</vt:lpstr>
      <vt:lpstr>STEC non-O157 Mean COI</vt:lpstr>
      <vt:lpstr>low</vt:lpstr>
      <vt:lpstr>high</vt:lpstr>
      <vt:lpstr>STEC non-O157 Assumptions</vt:lpstr>
      <vt:lpstr>'STEC non-O157 Assumptions'!Print_Area</vt:lpstr>
      <vt:lpstr>'STEC non-O157 Mean COI'!Print_Area</vt:lpstr>
    </vt:vector>
  </TitlesOfParts>
  <Company>FSIS USDA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illnesss estimates for non-O157 Shiga toxin-producing Escherichia coli (STEC)</dc:title>
  <dc:subject>agricultural economics</dc:subject>
  <dc:creator>Sandra Hoffmann</dc:creator>
  <cp:keywords>non-O157 Shiga toxin-producing Escherichia coli, STEC, foodborne illness, foodborne illnesses, cost estimates, disease outcomes, foodborne infections, outpatient expenditures, inpatient expenditures, medical care, medical costs, lost wages</cp:keywords>
  <cp:lastModifiedBy>WIN31TONT40</cp:lastModifiedBy>
  <cp:lastPrinted>2014-07-21T18:40:45Z</cp:lastPrinted>
  <dcterms:created xsi:type="dcterms:W3CDTF">2014-04-15T12:34:33Z</dcterms:created>
  <dcterms:modified xsi:type="dcterms:W3CDTF">2014-11-04T14:27:17Z</dcterms:modified>
</cp:coreProperties>
</file>