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firstSheet="1" activeTab="1"/>
  </bookViews>
  <sheets>
    <sheet name="US 1992-95" sheetId="1" r:id="rId1"/>
    <sheet name="US 1996-2004" sheetId="2" r:id="rId2"/>
  </sheets>
  <definedNames>
    <definedName name="_Regression_Int" localSheetId="0" hidden="1">1</definedName>
    <definedName name="_Regression_Int" localSheetId="1" hidden="1">0</definedName>
    <definedName name="DATABASE">'US 1996-2004'!$A$1</definedName>
    <definedName name="Database_MI">'US 1996-2004'!$A$1</definedName>
    <definedName name="FINALTAB">'US 1996-2004'!$A$1:$C$63</definedName>
    <definedName name="_xlnm.Print_Area" localSheetId="0">'US 1992-95'!$A$1:$J$49</definedName>
    <definedName name="Print_Area_MI" localSheetId="0">'US 1992-95'!$A$1:$J$54</definedName>
    <definedName name="Print_Area_MI">'US 1996-2004'!$A$1</definedName>
    <definedName name="_xlnm.Print_Titles" localSheetId="1">'US 1996-2004'!$A:$A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<sst xmlns="http://schemas.openxmlformats.org/spreadsheetml/2006/main" count="330" uniqueCount="93">
  <si>
    <t>U.S. tobacco production cash costs and returns, 1992-95</t>
  </si>
  <si>
    <t xml:space="preserve"> </t>
  </si>
  <si>
    <t xml:space="preserve"> Flue-cured  1/</t>
  </si>
  <si>
    <t>Burley</t>
  </si>
  <si>
    <t xml:space="preserve">                   Item</t>
  </si>
  <si>
    <t xml:space="preserve">            1994</t>
  </si>
  <si>
    <t xml:space="preserve">            1995</t>
  </si>
  <si>
    <t xml:space="preserve">                  Dollars per acre</t>
  </si>
  <si>
    <t>Cash receipts</t>
  </si>
  <si>
    <t>Variable costs:</t>
  </si>
  <si>
    <t xml:space="preserve">  Labor 2/</t>
  </si>
  <si>
    <t xml:space="preserve">  Noncash benefits 3/</t>
  </si>
  <si>
    <t xml:space="preserve">  Fertilizer and lime 4/</t>
  </si>
  <si>
    <t xml:space="preserve">  Plant bed materials 5/</t>
  </si>
  <si>
    <t xml:space="preserve">  Chemicals 6/</t>
  </si>
  <si>
    <t xml:space="preserve">  Custom operations</t>
  </si>
  <si>
    <t xml:space="preserve">  Fuel and lubrication 7/</t>
  </si>
  <si>
    <t xml:space="preserve">  Curing fuel and electricity 8/</t>
  </si>
  <si>
    <t xml:space="preserve">  Repairs 9/</t>
  </si>
  <si>
    <t xml:space="preserve">  Warehouse fee</t>
  </si>
  <si>
    <t xml:space="preserve">  No-net-cost &amp; marketing assessment </t>
  </si>
  <si>
    <t xml:space="preserve">  Inspection and grading fee</t>
  </si>
  <si>
    <t xml:space="preserve">  Interest      10/</t>
  </si>
  <si>
    <t xml:space="preserve">   Other   11/</t>
  </si>
  <si>
    <t xml:space="preserve">    Total, variable costs</t>
  </si>
  <si>
    <t>Machinery and barn ownership costs:</t>
  </si>
  <si>
    <t xml:space="preserve">   Capital replacement</t>
  </si>
  <si>
    <t xml:space="preserve">   Return to other nonland capital</t>
  </si>
  <si>
    <t xml:space="preserve">   Taxes and insurance</t>
  </si>
  <si>
    <t xml:space="preserve">    Total ownership costs</t>
  </si>
  <si>
    <t>Other costs:</t>
  </si>
  <si>
    <t xml:space="preserve">   General farm overhead</t>
  </si>
  <si>
    <t xml:space="preserve">   Land and quota charge  12/</t>
  </si>
  <si>
    <t xml:space="preserve">     Total excluding land and quota</t>
  </si>
  <si>
    <t>Yield (lbs./per acre)</t>
  </si>
  <si>
    <t>1/  Preliminary.  2/  Revised.  Major changes in preliminary estimates published September 1994 were due to NASS yield revisions and changes in indices.  3/  Includes operator,</t>
  </si>
  <si>
    <t>family, exchange, and hired labor valued at prevailing hired wage rates.  4/  Includes rental values of  housing, personal property, utilities, drinks, snacks, and field toilets.</t>
  </si>
  <si>
    <t xml:space="preserve">5/  Includes custom costs if they could not be separated.  6/  Includes plant bed seed, fertilizer, pesticides, fumigants, and purchased plants.  7/   Includes insecticides, herbicides, </t>
  </si>
  <si>
    <t>fungicides, pesticides, and growth regulators.  Also includes custom costs if they could not be separated.  8/  Includes tractors, machinery, and irrigation fuel and lubrication.</t>
  </si>
  <si>
    <t>9/  Includes cost of LP gas, fuel oil, or diesel, and electricity used to cure tobacco.  10/  Includes machinery, equipment, irrigation and barn repairs.  11/  Includes cover crop seed,</t>
  </si>
  <si>
    <t>sticks, and twine.  12/  Weighted average of cash and share rents.</t>
  </si>
  <si>
    <t xml:space="preserve">       1996</t>
  </si>
  <si>
    <t xml:space="preserve">       1997</t>
  </si>
  <si>
    <t xml:space="preserve">       1998</t>
  </si>
  <si>
    <t xml:space="preserve">       1999</t>
  </si>
  <si>
    <t xml:space="preserve">       2000</t>
  </si>
  <si>
    <t>Gross value of production</t>
  </si>
  <si>
    <t xml:space="preserve">    Tobacco</t>
  </si>
  <si>
    <t xml:space="preserve">           Total, gross value of production</t>
  </si>
  <si>
    <t>Cash expenses:</t>
  </si>
  <si>
    <t xml:space="preserve">  Seed and plant bed</t>
  </si>
  <si>
    <t xml:space="preserve">  Fertilizer</t>
  </si>
  <si>
    <t xml:space="preserve">  Chemicals</t>
  </si>
  <si>
    <t xml:space="preserve">  Fuel, lube, and electricity</t>
  </si>
  <si>
    <t xml:space="preserve">  Curing fuel</t>
  </si>
  <si>
    <t xml:space="preserve">              1/</t>
  </si>
  <si>
    <t xml:space="preserve">             1/</t>
  </si>
  <si>
    <t xml:space="preserve">  Repairs</t>
  </si>
  <si>
    <t xml:space="preserve">  Hired labor</t>
  </si>
  <si>
    <t xml:space="preserve">  Marketing expenses </t>
  </si>
  <si>
    <t xml:space="preserve">  Other variable cash expenses</t>
  </si>
  <si>
    <t xml:space="preserve">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</si>
  <si>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</si>
  <si>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</si>
  <si>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</si>
  <si>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Total, fixed cash expenses</t>
  </si>
  <si>
    <t xml:space="preserve">    Total, cash expenses</t>
  </si>
  <si>
    <t>Gross value of production less cash expenses</t>
  </si>
  <si>
    <t>Price (dollars/lb. and cwt.)</t>
  </si>
  <si>
    <t>Yield (lb. and cwt./acre)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</si>
  <si>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</si>
  <si>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</si>
  <si>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</si>
  <si>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</si>
  <si>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</si>
  <si>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 and quota</t>
  </si>
  <si>
    <t xml:space="preserve">  Unpaid labor</t>
  </si>
  <si>
    <t xml:space="preserve">    Total, economic (full ownership) costs</t>
  </si>
  <si>
    <t xml:space="preserve">  Residual returns to management and risk</t>
  </si>
  <si>
    <t>1/ Burley curing fuel costs are included in fuel, lube, and electricity expenses.</t>
  </si>
  <si>
    <t xml:space="preserve">       2001</t>
  </si>
  <si>
    <t xml:space="preserve">       2002</t>
  </si>
  <si>
    <t xml:space="preserve">       2003</t>
  </si>
  <si>
    <t xml:space="preserve">                                                              Dollars per acre</t>
  </si>
  <si>
    <t xml:space="preserve">             Flue-cured</t>
  </si>
  <si>
    <t xml:space="preserve">                             Dollars per cwt</t>
  </si>
  <si>
    <t xml:space="preserve">                             Dollars per acre</t>
  </si>
  <si>
    <t xml:space="preserve">                      Burley </t>
  </si>
  <si>
    <t xml:space="preserve">                              Dollars per cwt</t>
  </si>
  <si>
    <t xml:space="preserve">                                                               Dollars per acre</t>
  </si>
  <si>
    <t>U.S. tobacco production cash costs and returns, 1996-2004</t>
  </si>
  <si>
    <t>U.S. tobacco production economic costs and returns, 1996-2004</t>
  </si>
  <si>
    <t xml:space="preserve">      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</si>
</sst>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15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 quotePrefix="1">
      <alignment horizontal="left"/>
      <protection/>
    </xf>
    <xf numFmtId="4" fontId="1" fillId="0" borderId="0" xfId="0" applyNumberFormat="1" applyFont="1" applyAlignment="1" quotePrefix="1">
      <alignment horizontal="left"/>
    </xf>
    <xf numFmtId="4" fontId="0" fillId="0" borderId="0" xfId="0" applyNumberFormat="1" applyAlignment="1">
      <alignment/>
    </xf>
    <xf numFmtId="164" fontId="1" fillId="0" borderId="1" xfId="0" applyNumberFormat="1" applyFont="1" applyBorder="1" applyAlignment="1" applyProtection="1">
      <alignment horizontal="fill"/>
      <protection/>
    </xf>
    <xf numFmtId="4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4" fontId="1" fillId="0" borderId="1" xfId="0" applyNumberFormat="1" applyFont="1" applyBorder="1" applyAlignment="1" applyProtection="1">
      <alignment horizontal="right"/>
      <protection/>
    </xf>
    <xf numFmtId="39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fill"/>
      <protection/>
    </xf>
    <xf numFmtId="164" fontId="1" fillId="0" borderId="0" xfId="0" applyNumberFormat="1" applyFont="1" applyBorder="1" applyAlignment="1" applyProtection="1">
      <alignment horizontal="fill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Alignment="1" applyProtection="1" quotePrefix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 quotePrefix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39" fontId="1" fillId="0" borderId="1" xfId="0" applyNumberFormat="1" applyFont="1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0" xfId="15" applyNumberFormat="1" applyFont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/>
    </xf>
    <xf numFmtId="39" fontId="1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42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2.21484375" style="0" customWidth="1"/>
    <col min="2" max="5" width="9.77734375" style="0" customWidth="1"/>
    <col min="6" max="6" width="7.88671875" style="0" customWidth="1"/>
    <col min="7" max="10" width="9.77734375" style="0" customWidth="1"/>
    <col min="13" max="17" width="10.77734375" style="0" customWidth="1"/>
    <col min="18" max="20" width="8.77734375" style="0" customWidth="1"/>
  </cols>
  <sheetData>
    <row r="1" spans="1:11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9"/>
      <c r="L2" s="1" t="s">
        <v>1</v>
      </c>
    </row>
    <row r="3" spans="1:11" ht="15.75">
      <c r="A3" s="9"/>
      <c r="B3" s="9"/>
      <c r="C3" s="9"/>
      <c r="D3" s="8" t="s">
        <v>2</v>
      </c>
      <c r="E3" s="9"/>
      <c r="F3" s="9"/>
      <c r="G3" s="9"/>
      <c r="H3" s="9"/>
      <c r="I3" s="8" t="s">
        <v>3</v>
      </c>
      <c r="J3" s="9"/>
      <c r="K3" s="9"/>
    </row>
    <row r="4" spans="1:12" ht="15.75">
      <c r="A4" s="8" t="s">
        <v>4</v>
      </c>
      <c r="B4" s="10">
        <v>1992</v>
      </c>
      <c r="C4" s="10">
        <v>1993</v>
      </c>
      <c r="D4" s="8" t="s">
        <v>5</v>
      </c>
      <c r="E4" s="8" t="s">
        <v>6</v>
      </c>
      <c r="F4" s="9"/>
      <c r="G4" s="10">
        <v>1992</v>
      </c>
      <c r="H4" s="10">
        <v>1993</v>
      </c>
      <c r="I4" s="10">
        <v>1994</v>
      </c>
      <c r="J4" s="10">
        <v>1995</v>
      </c>
      <c r="K4" s="9"/>
      <c r="L4" s="1" t="s">
        <v>1</v>
      </c>
    </row>
    <row r="5" spans="1:12" ht="6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9"/>
      <c r="L5" s="1" t="s">
        <v>1</v>
      </c>
    </row>
    <row r="6" spans="1:12" ht="15.75">
      <c r="A6" s="9"/>
      <c r="B6" s="9"/>
      <c r="C6" s="8" t="s">
        <v>7</v>
      </c>
      <c r="D6" s="9"/>
      <c r="E6" s="9"/>
      <c r="F6" s="9"/>
      <c r="G6" s="9"/>
      <c r="H6" s="8" t="s">
        <v>7</v>
      </c>
      <c r="I6" s="9"/>
      <c r="J6" s="9"/>
      <c r="K6" s="9"/>
      <c r="L6" s="1" t="s">
        <v>1</v>
      </c>
    </row>
    <row r="7" spans="1:11" ht="15.7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4" ht="15.75">
      <c r="A8" s="8" t="s">
        <v>8</v>
      </c>
      <c r="B8" s="11">
        <v>3895.58</v>
      </c>
      <c r="C8" s="11">
        <v>3726.78</v>
      </c>
      <c r="D8" s="11">
        <v>4109.16</v>
      </c>
      <c r="E8" s="11">
        <v>3467.8</v>
      </c>
      <c r="F8" s="11"/>
      <c r="G8" s="11">
        <v>3925.85</v>
      </c>
      <c r="H8" s="11">
        <v>3828.13</v>
      </c>
      <c r="I8" s="11">
        <v>4234.3</v>
      </c>
      <c r="J8" s="11">
        <v>3732.44</v>
      </c>
      <c r="K8" s="9"/>
      <c r="M8" s="2"/>
      <c r="N8" s="2"/>
    </row>
    <row r="9" spans="1:16" ht="15.75">
      <c r="A9" s="8" t="s">
        <v>1</v>
      </c>
      <c r="B9" s="9"/>
      <c r="C9" s="12"/>
      <c r="D9" s="12"/>
      <c r="E9" s="12"/>
      <c r="F9" s="12"/>
      <c r="G9" s="12"/>
      <c r="H9" s="12"/>
      <c r="I9" s="12"/>
      <c r="J9" s="9"/>
      <c r="K9" s="9"/>
      <c r="L9" s="3"/>
      <c r="P9" s="3"/>
    </row>
    <row r="10" spans="1:16" ht="15.75">
      <c r="A10" s="8" t="s">
        <v>1</v>
      </c>
      <c r="B10" s="9"/>
      <c r="C10" s="12"/>
      <c r="D10" s="12"/>
      <c r="E10" s="12"/>
      <c r="F10" s="12"/>
      <c r="G10" s="12"/>
      <c r="H10" s="12"/>
      <c r="I10" s="12"/>
      <c r="J10" s="9"/>
      <c r="K10" s="9"/>
      <c r="L10" s="3"/>
      <c r="P10" s="3"/>
    </row>
    <row r="11" spans="1:16" ht="15.75">
      <c r="A11" s="8" t="s">
        <v>9</v>
      </c>
      <c r="B11" s="9"/>
      <c r="C11" s="9"/>
      <c r="D11" s="12"/>
      <c r="E11" s="12"/>
      <c r="F11" s="12"/>
      <c r="G11" s="12"/>
      <c r="H11" s="12"/>
      <c r="I11" s="12"/>
      <c r="J11" s="9"/>
      <c r="K11" s="9"/>
      <c r="L11" s="3"/>
      <c r="P11" s="3"/>
    </row>
    <row r="12" spans="1:16" ht="15.75">
      <c r="A12" s="8" t="s">
        <v>10</v>
      </c>
      <c r="B12" s="12">
        <v>618.81</v>
      </c>
      <c r="C12" s="12">
        <v>665.25</v>
      </c>
      <c r="D12" s="10">
        <v>705.17</v>
      </c>
      <c r="E12" s="10">
        <v>725.12</v>
      </c>
      <c r="F12" s="9"/>
      <c r="G12" s="11">
        <v>1358.84</v>
      </c>
      <c r="H12" s="11">
        <v>1404.13</v>
      </c>
      <c r="I12" s="11">
        <v>1409.06</v>
      </c>
      <c r="J12" s="11">
        <v>1448.94</v>
      </c>
      <c r="K12" s="9"/>
      <c r="L12" s="3"/>
      <c r="P12" s="3"/>
    </row>
    <row r="13" spans="1:16" ht="15.75">
      <c r="A13" s="8" t="s">
        <v>11</v>
      </c>
      <c r="B13" s="12">
        <v>22.56</v>
      </c>
      <c r="C13" s="12">
        <v>22.95</v>
      </c>
      <c r="D13" s="10">
        <v>23.79</v>
      </c>
      <c r="E13" s="12">
        <v>24.68</v>
      </c>
      <c r="F13" s="12"/>
      <c r="G13" s="11">
        <v>14.69</v>
      </c>
      <c r="H13" s="11">
        <v>15.16</v>
      </c>
      <c r="I13" s="12">
        <v>15.31</v>
      </c>
      <c r="J13" s="10">
        <v>15.88</v>
      </c>
      <c r="K13" s="9"/>
      <c r="M13" s="3"/>
      <c r="N13" s="3"/>
      <c r="P13" s="3"/>
    </row>
    <row r="14" spans="1:46" ht="15.75">
      <c r="A14" s="8" t="s">
        <v>12</v>
      </c>
      <c r="B14" s="12">
        <v>186.45</v>
      </c>
      <c r="C14" s="12">
        <v>182.18</v>
      </c>
      <c r="D14" s="10">
        <v>196.27</v>
      </c>
      <c r="E14" s="12">
        <v>225.9</v>
      </c>
      <c r="F14" s="12"/>
      <c r="G14" s="11">
        <v>245.83</v>
      </c>
      <c r="H14" s="11">
        <v>240.2</v>
      </c>
      <c r="I14" s="12">
        <v>243.89</v>
      </c>
      <c r="J14" s="10">
        <v>280.71</v>
      </c>
      <c r="K14" s="9"/>
      <c r="M14" s="3"/>
      <c r="N14" s="3"/>
      <c r="P14" s="3"/>
      <c r="S14" s="1" t="s">
        <v>1</v>
      </c>
      <c r="T14" s="1" t="s">
        <v>1</v>
      </c>
      <c r="U14" s="1" t="s">
        <v>1</v>
      </c>
      <c r="V14" s="1" t="s">
        <v>1</v>
      </c>
      <c r="W14" s="1" t="s">
        <v>1</v>
      </c>
      <c r="X14" s="1" t="s">
        <v>1</v>
      </c>
      <c r="Y14" s="1" t="s">
        <v>1</v>
      </c>
      <c r="Z14" s="1" t="s">
        <v>1</v>
      </c>
      <c r="AA14" s="1" t="s">
        <v>1</v>
      </c>
      <c r="AB14" s="1" t="s">
        <v>1</v>
      </c>
      <c r="AC14" s="1" t="s">
        <v>1</v>
      </c>
      <c r="AD14" s="1" t="s">
        <v>1</v>
      </c>
      <c r="AE14" s="1" t="s">
        <v>1</v>
      </c>
      <c r="AF14" s="1" t="s">
        <v>1</v>
      </c>
      <c r="AG14" s="1" t="s">
        <v>1</v>
      </c>
      <c r="AH14" s="1" t="s">
        <v>1</v>
      </c>
      <c r="AI14" s="1" t="s">
        <v>1</v>
      </c>
      <c r="AJ14" s="1" t="s">
        <v>1</v>
      </c>
      <c r="AK14" s="1" t="s">
        <v>1</v>
      </c>
      <c r="AL14" s="1" t="s">
        <v>1</v>
      </c>
      <c r="AM14" s="1" t="s">
        <v>1</v>
      </c>
      <c r="AN14" s="1" t="s">
        <v>1</v>
      </c>
      <c r="AO14" s="1" t="s">
        <v>1</v>
      </c>
      <c r="AP14" s="1" t="s">
        <v>1</v>
      </c>
      <c r="AQ14" s="1" t="s">
        <v>1</v>
      </c>
      <c r="AR14" s="1" t="s">
        <v>1</v>
      </c>
      <c r="AS14" s="1" t="s">
        <v>1</v>
      </c>
      <c r="AT14" s="1" t="s">
        <v>1</v>
      </c>
    </row>
    <row r="15" spans="1:16" ht="15.75">
      <c r="A15" s="8" t="s">
        <v>13</v>
      </c>
      <c r="B15" s="12">
        <v>43.16</v>
      </c>
      <c r="C15" s="12">
        <v>44.03</v>
      </c>
      <c r="D15" s="10">
        <v>45.49</v>
      </c>
      <c r="E15" s="12">
        <v>46.11</v>
      </c>
      <c r="F15" s="12"/>
      <c r="G15" s="11">
        <v>70.65</v>
      </c>
      <c r="H15" s="11">
        <v>72.17</v>
      </c>
      <c r="I15" s="12">
        <v>76.28</v>
      </c>
      <c r="J15" s="10">
        <v>77.32</v>
      </c>
      <c r="K15" s="9"/>
      <c r="M15" s="3"/>
      <c r="N15" s="3"/>
      <c r="P15" s="3"/>
    </row>
    <row r="16" spans="1:37" ht="15.75">
      <c r="A16" s="8" t="s">
        <v>14</v>
      </c>
      <c r="B16" s="12">
        <v>203.41</v>
      </c>
      <c r="C16" s="12">
        <v>211.08</v>
      </c>
      <c r="D16" s="12">
        <v>212.8</v>
      </c>
      <c r="E16" s="12">
        <v>218.5</v>
      </c>
      <c r="F16" s="12"/>
      <c r="G16" s="11">
        <v>85.9</v>
      </c>
      <c r="H16" s="11">
        <v>89.14</v>
      </c>
      <c r="I16" s="12">
        <v>92.78</v>
      </c>
      <c r="J16" s="10">
        <v>95.27</v>
      </c>
      <c r="K16" s="9"/>
      <c r="M16" s="3"/>
      <c r="N16" s="3"/>
      <c r="P16" s="3"/>
      <c r="S16" s="1" t="s">
        <v>1</v>
      </c>
      <c r="T16" s="1" t="s">
        <v>1</v>
      </c>
      <c r="U16" s="1" t="s">
        <v>1</v>
      </c>
      <c r="V16" s="1" t="s">
        <v>1</v>
      </c>
      <c r="W16" s="1" t="s">
        <v>1</v>
      </c>
      <c r="X16" s="1" t="s">
        <v>1</v>
      </c>
      <c r="Y16" s="1" t="s">
        <v>1</v>
      </c>
      <c r="Z16" s="1" t="s">
        <v>1</v>
      </c>
      <c r="AA16" s="1" t="s">
        <v>1</v>
      </c>
      <c r="AB16" s="1" t="s">
        <v>1</v>
      </c>
      <c r="AC16" s="1" t="s">
        <v>1</v>
      </c>
      <c r="AD16" s="1" t="s">
        <v>1</v>
      </c>
      <c r="AE16" s="1" t="s">
        <v>1</v>
      </c>
      <c r="AF16" s="1" t="s">
        <v>1</v>
      </c>
      <c r="AG16" s="1" t="s">
        <v>1</v>
      </c>
      <c r="AH16" s="1" t="s">
        <v>1</v>
      </c>
      <c r="AI16" s="1" t="s">
        <v>1</v>
      </c>
      <c r="AJ16" s="1" t="s">
        <v>1</v>
      </c>
      <c r="AK16" s="1" t="s">
        <v>1</v>
      </c>
    </row>
    <row r="17" spans="1:43" ht="15.75">
      <c r="A17" s="8" t="s">
        <v>15</v>
      </c>
      <c r="B17" s="12">
        <v>6.77</v>
      </c>
      <c r="C17" s="12">
        <v>6.89</v>
      </c>
      <c r="D17" s="10">
        <v>7.81</v>
      </c>
      <c r="E17" s="12">
        <v>8.15</v>
      </c>
      <c r="F17" s="12"/>
      <c r="G17" s="11">
        <v>9.59</v>
      </c>
      <c r="H17" s="11">
        <v>9.75</v>
      </c>
      <c r="I17" s="12">
        <v>10.86</v>
      </c>
      <c r="J17" s="10">
        <v>11.34</v>
      </c>
      <c r="K17" s="9"/>
      <c r="M17" s="3"/>
      <c r="N17" s="3"/>
      <c r="P17" s="3"/>
      <c r="S17" s="1" t="s">
        <v>1</v>
      </c>
      <c r="T17" s="1" t="s">
        <v>1</v>
      </c>
      <c r="U17" s="1" t="s">
        <v>1</v>
      </c>
      <c r="V17" s="1" t="s">
        <v>1</v>
      </c>
      <c r="W17" s="1" t="s">
        <v>1</v>
      </c>
      <c r="X17" s="1" t="s">
        <v>1</v>
      </c>
      <c r="Y17" s="1" t="s">
        <v>1</v>
      </c>
      <c r="Z17" s="1" t="s">
        <v>1</v>
      </c>
      <c r="AA17" s="1" t="s">
        <v>1</v>
      </c>
      <c r="AB17" s="1" t="s">
        <v>1</v>
      </c>
      <c r="AC17" s="1" t="s">
        <v>1</v>
      </c>
      <c r="AD17" s="1" t="s">
        <v>1</v>
      </c>
      <c r="AE17" s="1" t="s">
        <v>1</v>
      </c>
      <c r="AF17" s="1" t="s">
        <v>1</v>
      </c>
      <c r="AG17" s="1" t="s">
        <v>1</v>
      </c>
      <c r="AH17" s="1" t="s">
        <v>1</v>
      </c>
      <c r="AI17" s="1" t="s">
        <v>1</v>
      </c>
      <c r="AJ17" s="1" t="s">
        <v>1</v>
      </c>
      <c r="AK17" s="1" t="s">
        <v>1</v>
      </c>
      <c r="AL17" s="1" t="s">
        <v>1</v>
      </c>
      <c r="AM17" s="1" t="s">
        <v>1</v>
      </c>
      <c r="AN17" s="1" t="s">
        <v>1</v>
      </c>
      <c r="AO17" s="1" t="s">
        <v>1</v>
      </c>
      <c r="AP17" s="1" t="s">
        <v>1</v>
      </c>
      <c r="AQ17" s="1" t="s">
        <v>1</v>
      </c>
    </row>
    <row r="18" spans="1:16" ht="15.75">
      <c r="A18" s="8" t="s">
        <v>16</v>
      </c>
      <c r="B18" s="12">
        <v>59.92</v>
      </c>
      <c r="C18" s="12">
        <v>60.52</v>
      </c>
      <c r="D18" s="10">
        <v>55.26</v>
      </c>
      <c r="E18" s="12">
        <v>59.86</v>
      </c>
      <c r="F18" s="12"/>
      <c r="G18" s="11">
        <v>102.66</v>
      </c>
      <c r="H18" s="11">
        <v>103.69</v>
      </c>
      <c r="I18" s="12">
        <v>101.63</v>
      </c>
      <c r="J18" s="10">
        <v>102.56</v>
      </c>
      <c r="K18" s="9"/>
      <c r="M18" s="3"/>
      <c r="N18" s="3"/>
      <c r="P18" s="3"/>
    </row>
    <row r="19" spans="1:14" ht="15.75">
      <c r="A19" s="8" t="s">
        <v>17</v>
      </c>
      <c r="B19" s="12">
        <v>298.16</v>
      </c>
      <c r="C19" s="12">
        <v>301.16</v>
      </c>
      <c r="D19" s="10">
        <v>274.97</v>
      </c>
      <c r="E19" s="12">
        <v>297.89</v>
      </c>
      <c r="F19" s="12"/>
      <c r="G19" s="11">
        <v>7.8</v>
      </c>
      <c r="H19" s="11">
        <v>7.87</v>
      </c>
      <c r="I19" s="12">
        <v>7.19</v>
      </c>
      <c r="J19" s="10">
        <v>7.78</v>
      </c>
      <c r="K19" s="9"/>
      <c r="M19" s="3"/>
      <c r="N19" s="3"/>
    </row>
    <row r="20" spans="1:14" ht="15.75">
      <c r="A20" s="8" t="s">
        <v>18</v>
      </c>
      <c r="B20" s="12">
        <v>135.31</v>
      </c>
      <c r="C20" s="12">
        <v>136.5</v>
      </c>
      <c r="D20" s="10">
        <v>140.33</v>
      </c>
      <c r="E20" s="12">
        <v>142.88</v>
      </c>
      <c r="F20" s="12"/>
      <c r="G20" s="11">
        <v>94.07</v>
      </c>
      <c r="H20" s="11">
        <v>98.14</v>
      </c>
      <c r="I20" s="12">
        <v>103.62</v>
      </c>
      <c r="J20" s="10">
        <v>103.14</v>
      </c>
      <c r="K20" s="9"/>
      <c r="M20" s="3"/>
      <c r="N20" s="3"/>
    </row>
    <row r="21" spans="1:14" ht="15.75">
      <c r="A21" s="8" t="s">
        <v>19</v>
      </c>
      <c r="B21" s="12">
        <v>103.23</v>
      </c>
      <c r="C21" s="12">
        <v>98.76</v>
      </c>
      <c r="D21" s="10">
        <v>108.89</v>
      </c>
      <c r="E21" s="12">
        <v>91.9</v>
      </c>
      <c r="F21" s="12"/>
      <c r="G21" s="11">
        <v>206.11</v>
      </c>
      <c r="H21" s="11">
        <v>200.98</v>
      </c>
      <c r="I21" s="12">
        <v>222.3</v>
      </c>
      <c r="J21" s="10">
        <v>195.95</v>
      </c>
      <c r="K21" s="9"/>
      <c r="M21" s="3"/>
      <c r="N21" s="3"/>
    </row>
    <row r="22" spans="1:14" ht="15.75">
      <c r="A22" s="8" t="s">
        <v>20</v>
      </c>
      <c r="B22" s="12">
        <v>22.57</v>
      </c>
      <c r="C22" s="12">
        <v>22.17</v>
      </c>
      <c r="D22" s="19">
        <v>72.6</v>
      </c>
      <c r="E22" s="12">
        <v>15.46</v>
      </c>
      <c r="F22" s="12"/>
      <c r="G22" s="11">
        <v>21.63</v>
      </c>
      <c r="H22" s="11">
        <v>21.08</v>
      </c>
      <c r="I22" s="12">
        <v>103.5</v>
      </c>
      <c r="J22" s="10">
        <v>20.23</v>
      </c>
      <c r="K22" s="9"/>
      <c r="M22" s="3"/>
      <c r="N22" s="3"/>
    </row>
    <row r="23" spans="1:14" ht="15.75">
      <c r="A23" s="8" t="s">
        <v>21</v>
      </c>
      <c r="B23" s="12">
        <v>15.8</v>
      </c>
      <c r="C23" s="12">
        <v>15.52</v>
      </c>
      <c r="D23" s="10">
        <v>16.94</v>
      </c>
      <c r="E23" s="12">
        <v>15.44</v>
      </c>
      <c r="F23" s="12"/>
      <c r="G23" s="11">
        <v>15.14</v>
      </c>
      <c r="H23" s="11">
        <v>14.76</v>
      </c>
      <c r="I23" s="12">
        <v>16.1</v>
      </c>
      <c r="J23" s="10">
        <v>16.79</v>
      </c>
      <c r="K23" s="9"/>
      <c r="M23" s="3"/>
      <c r="N23" s="3"/>
    </row>
    <row r="24" spans="1:14" ht="15.75">
      <c r="A24" s="8" t="s">
        <v>22</v>
      </c>
      <c r="B24" s="12">
        <v>21.03</v>
      </c>
      <c r="C24" s="12">
        <v>18.95</v>
      </c>
      <c r="D24" s="10">
        <v>21.13</v>
      </c>
      <c r="E24" s="12">
        <v>22.44</v>
      </c>
      <c r="F24" s="12"/>
      <c r="G24" s="11">
        <v>17.71</v>
      </c>
      <c r="H24" s="11">
        <v>16.78</v>
      </c>
      <c r="I24" s="12">
        <v>17.08</v>
      </c>
      <c r="J24" s="10">
        <v>17.96</v>
      </c>
      <c r="K24" s="9"/>
      <c r="M24" s="3"/>
      <c r="N24" s="3"/>
    </row>
    <row r="25" spans="1:14" ht="15.75">
      <c r="A25" s="8" t="s">
        <v>23</v>
      </c>
      <c r="B25" s="12">
        <v>3.42</v>
      </c>
      <c r="C25" s="12">
        <v>3.49</v>
      </c>
      <c r="D25" s="10">
        <v>3.74</v>
      </c>
      <c r="E25" s="12">
        <v>3.81</v>
      </c>
      <c r="F25" s="12"/>
      <c r="G25" s="11">
        <v>19.58</v>
      </c>
      <c r="H25" s="11">
        <v>19.92</v>
      </c>
      <c r="I25" s="12">
        <v>21.23</v>
      </c>
      <c r="J25" s="10">
        <v>21.62</v>
      </c>
      <c r="K25" s="9"/>
      <c r="M25" s="3"/>
      <c r="N25" s="3"/>
    </row>
    <row r="26" spans="1:16" ht="15.75">
      <c r="A26" s="8" t="s">
        <v>24</v>
      </c>
      <c r="B26" s="11">
        <f>SUM(B12:B25)</f>
        <v>1740.6</v>
      </c>
      <c r="C26" s="11">
        <f>SUM(C12:C25)</f>
        <v>1789.4500000000003</v>
      </c>
      <c r="D26" s="11">
        <f>SUM(D12:D25)</f>
        <v>1885.19</v>
      </c>
      <c r="E26" s="11">
        <f>SUM(E12:E25)</f>
        <v>1898.1400000000003</v>
      </c>
      <c r="F26" s="11"/>
      <c r="G26" s="11">
        <f>SUM(G12:G25)</f>
        <v>2270.2</v>
      </c>
      <c r="H26" s="11">
        <f>SUM(H12:H25)</f>
        <v>2313.770000000001</v>
      </c>
      <c r="I26" s="11">
        <f>SUM(I12:I25)</f>
        <v>2440.8299999999995</v>
      </c>
      <c r="J26" s="11">
        <f>SUM(J12:J25)</f>
        <v>2415.49</v>
      </c>
      <c r="K26" s="9"/>
      <c r="M26" s="2"/>
      <c r="N26" s="2"/>
      <c r="P26" s="3"/>
    </row>
    <row r="27" spans="1:40" ht="15.75">
      <c r="A27" s="9"/>
      <c r="B27" s="9"/>
      <c r="C27" s="11"/>
      <c r="D27" s="11"/>
      <c r="E27" s="11"/>
      <c r="F27" s="11"/>
      <c r="G27" s="11"/>
      <c r="H27" s="12"/>
      <c r="I27" s="12"/>
      <c r="J27" s="9"/>
      <c r="K27" s="9"/>
      <c r="P27" s="3"/>
      <c r="S27" s="1" t="s">
        <v>1</v>
      </c>
      <c r="T27" s="1" t="s">
        <v>1</v>
      </c>
      <c r="U27" s="1" t="s">
        <v>1</v>
      </c>
      <c r="V27" s="1" t="s">
        <v>1</v>
      </c>
      <c r="W27" s="1" t="s">
        <v>1</v>
      </c>
      <c r="X27" s="1" t="s">
        <v>1</v>
      </c>
      <c r="Y27" s="1" t="s">
        <v>1</v>
      </c>
      <c r="Z27" s="1" t="s">
        <v>1</v>
      </c>
      <c r="AA27" s="1" t="s">
        <v>1</v>
      </c>
      <c r="AB27" s="1" t="s">
        <v>1</v>
      </c>
      <c r="AC27" s="1" t="s">
        <v>1</v>
      </c>
      <c r="AD27" s="1" t="s">
        <v>1</v>
      </c>
      <c r="AE27" s="1" t="s">
        <v>1</v>
      </c>
      <c r="AF27" s="1" t="s">
        <v>1</v>
      </c>
      <c r="AG27" s="4" t="s">
        <v>1</v>
      </c>
      <c r="AH27" s="1" t="s">
        <v>1</v>
      </c>
      <c r="AI27" s="1" t="s">
        <v>1</v>
      </c>
      <c r="AJ27" s="1" t="s">
        <v>1</v>
      </c>
      <c r="AK27" s="1" t="s">
        <v>1</v>
      </c>
      <c r="AL27" s="1" t="s">
        <v>1</v>
      </c>
      <c r="AM27" s="1" t="s">
        <v>1</v>
      </c>
      <c r="AN27" s="1" t="s">
        <v>1</v>
      </c>
    </row>
    <row r="28" spans="1:16" ht="15.75">
      <c r="A28" s="9"/>
      <c r="B28" s="9"/>
      <c r="C28" s="9"/>
      <c r="D28" s="9"/>
      <c r="E28" s="9"/>
      <c r="F28" s="9"/>
      <c r="G28" s="11"/>
      <c r="H28" s="12"/>
      <c r="I28" s="12"/>
      <c r="J28" s="9"/>
      <c r="K28" s="9"/>
      <c r="L28" s="3"/>
      <c r="P28" s="3"/>
    </row>
    <row r="29" spans="1:16" ht="15.75">
      <c r="A29" s="8" t="s">
        <v>25</v>
      </c>
      <c r="B29" s="9"/>
      <c r="C29" s="9"/>
      <c r="D29" s="9"/>
      <c r="E29" s="9"/>
      <c r="F29" s="9"/>
      <c r="G29" s="11"/>
      <c r="H29" s="9"/>
      <c r="I29" s="9"/>
      <c r="J29" s="9"/>
      <c r="K29" s="9"/>
      <c r="M29" s="3"/>
      <c r="N29" s="3"/>
      <c r="P29" s="3"/>
    </row>
    <row r="30" spans="1:14" ht="15.75">
      <c r="A30" s="8" t="s">
        <v>26</v>
      </c>
      <c r="B30" s="16">
        <v>270.03</v>
      </c>
      <c r="C30" s="16">
        <v>280.76</v>
      </c>
      <c r="D30" s="16">
        <v>289.72</v>
      </c>
      <c r="E30" s="16">
        <v>320.71</v>
      </c>
      <c r="F30" s="16"/>
      <c r="G30" s="16">
        <v>254.74</v>
      </c>
      <c r="H30" s="16">
        <v>265.75</v>
      </c>
      <c r="I30" s="16">
        <v>273.31</v>
      </c>
      <c r="J30" s="16">
        <v>302.54</v>
      </c>
      <c r="K30" s="9"/>
      <c r="M30" s="3"/>
      <c r="N30" s="3"/>
    </row>
    <row r="31" spans="1:14" ht="15.75">
      <c r="A31" s="8" t="s">
        <v>27</v>
      </c>
      <c r="B31" s="19">
        <v>92.6</v>
      </c>
      <c r="C31" s="16">
        <v>96.04</v>
      </c>
      <c r="D31" s="16">
        <v>98.78</v>
      </c>
      <c r="E31" s="16">
        <v>103.31</v>
      </c>
      <c r="F31" s="16"/>
      <c r="G31" s="16">
        <v>102.55</v>
      </c>
      <c r="H31" s="16">
        <v>108.7</v>
      </c>
      <c r="I31" s="16">
        <v>109.81</v>
      </c>
      <c r="J31" s="16">
        <v>114.85</v>
      </c>
      <c r="K31" s="9"/>
      <c r="M31" s="3"/>
      <c r="N31" s="3"/>
    </row>
    <row r="32" spans="1:14" ht="15.75">
      <c r="A32" s="8" t="s">
        <v>28</v>
      </c>
      <c r="B32" s="16">
        <v>122.54</v>
      </c>
      <c r="C32" s="16">
        <v>128.24</v>
      </c>
      <c r="D32" s="16">
        <v>134.22</v>
      </c>
      <c r="E32" s="16">
        <v>140.21</v>
      </c>
      <c r="F32" s="16"/>
      <c r="G32" s="16">
        <v>114.18</v>
      </c>
      <c r="H32" s="16">
        <v>117.99</v>
      </c>
      <c r="I32" s="16">
        <v>125.06</v>
      </c>
      <c r="J32" s="16">
        <v>130.65</v>
      </c>
      <c r="K32" s="9"/>
      <c r="M32" s="3"/>
      <c r="N32" s="3"/>
    </row>
    <row r="33" spans="1:11" ht="15.75">
      <c r="A33" s="8" t="s">
        <v>29</v>
      </c>
      <c r="B33" s="16">
        <f>SUM(B30:B32)</f>
        <v>485.17</v>
      </c>
      <c r="C33" s="16">
        <f>SUM(C30:C32)</f>
        <v>505.04</v>
      </c>
      <c r="D33" s="16">
        <f>SUM(D30:D32)</f>
        <v>522.72</v>
      </c>
      <c r="E33" s="16">
        <f>SUM(E30:E32)</f>
        <v>564.23</v>
      </c>
      <c r="F33" s="17"/>
      <c r="G33" s="16">
        <f>SUM(G30:G32)</f>
        <v>471.47</v>
      </c>
      <c r="H33" s="16">
        <f>SUM(H30:H32)</f>
        <v>492.44</v>
      </c>
      <c r="I33" s="16">
        <f>SUM(I30:I32)</f>
        <v>508.18</v>
      </c>
      <c r="J33" s="16">
        <f>SUM(J30:J32)</f>
        <v>548.04</v>
      </c>
      <c r="K33" s="9"/>
    </row>
    <row r="34" spans="1:11" ht="15.75">
      <c r="A34" s="9"/>
      <c r="B34" s="17"/>
      <c r="C34" s="17"/>
      <c r="D34" s="17"/>
      <c r="E34" s="18" t="s">
        <v>1</v>
      </c>
      <c r="F34" s="17"/>
      <c r="G34" s="16"/>
      <c r="H34" s="17"/>
      <c r="I34" s="17"/>
      <c r="J34" s="17"/>
      <c r="K34" s="9"/>
    </row>
    <row r="35" spans="1:11" ht="15.75">
      <c r="A35" s="9"/>
      <c r="B35" s="17"/>
      <c r="C35" s="17"/>
      <c r="D35" s="17"/>
      <c r="E35" s="17"/>
      <c r="F35" s="17"/>
      <c r="G35" s="16"/>
      <c r="H35" s="17"/>
      <c r="I35" s="17"/>
      <c r="J35" s="17"/>
      <c r="K35" s="9"/>
    </row>
    <row r="36" spans="1:11" ht="15.75">
      <c r="A36" s="8" t="s">
        <v>30</v>
      </c>
      <c r="B36" s="17"/>
      <c r="C36" s="17"/>
      <c r="D36" s="17"/>
      <c r="E36" s="18" t="s">
        <v>1</v>
      </c>
      <c r="F36" s="17"/>
      <c r="G36" s="16"/>
      <c r="H36" s="17"/>
      <c r="I36" s="17"/>
      <c r="J36" s="17"/>
      <c r="K36" s="9"/>
    </row>
    <row r="37" spans="1:16" ht="15.75">
      <c r="A37" s="8" t="s">
        <v>31</v>
      </c>
      <c r="B37" s="16">
        <v>252.22</v>
      </c>
      <c r="C37" s="16">
        <v>241.29</v>
      </c>
      <c r="D37" s="16">
        <v>266.04</v>
      </c>
      <c r="E37" s="16">
        <v>224.52</v>
      </c>
      <c r="F37" s="16"/>
      <c r="G37" s="16">
        <v>388.66</v>
      </c>
      <c r="H37" s="16">
        <v>378.98</v>
      </c>
      <c r="I37" s="16">
        <v>419.2</v>
      </c>
      <c r="J37" s="16">
        <v>369.51</v>
      </c>
      <c r="K37" s="9"/>
      <c r="P37" s="3"/>
    </row>
    <row r="38" spans="1:40" ht="15.75">
      <c r="A38" s="8" t="s">
        <v>32</v>
      </c>
      <c r="B38" s="16">
        <v>918.95</v>
      </c>
      <c r="C38" s="16">
        <v>893.43</v>
      </c>
      <c r="D38" s="16">
        <v>979.05</v>
      </c>
      <c r="E38" s="16">
        <v>799.19</v>
      </c>
      <c r="F38" s="12"/>
      <c r="G38" s="11">
        <v>1270.31</v>
      </c>
      <c r="H38" s="11">
        <v>1238.43</v>
      </c>
      <c r="I38" s="11">
        <v>1362.54</v>
      </c>
      <c r="J38" s="11">
        <v>1200.04</v>
      </c>
      <c r="K38" s="9"/>
      <c r="P38" s="3"/>
      <c r="S38" s="1" t="s">
        <v>1</v>
      </c>
      <c r="T38" s="1" t="s">
        <v>1</v>
      </c>
      <c r="U38" s="1" t="s">
        <v>1</v>
      </c>
      <c r="V38" s="1" t="s">
        <v>1</v>
      </c>
      <c r="W38" s="1" t="s">
        <v>1</v>
      </c>
      <c r="X38" s="1" t="s">
        <v>1</v>
      </c>
      <c r="Y38" s="1" t="s">
        <v>1</v>
      </c>
      <c r="Z38" s="1" t="s">
        <v>1</v>
      </c>
      <c r="AA38" s="1" t="s">
        <v>1</v>
      </c>
      <c r="AB38" s="1" t="s">
        <v>1</v>
      </c>
      <c r="AC38" s="1" t="s">
        <v>1</v>
      </c>
      <c r="AD38" s="1" t="s">
        <v>1</v>
      </c>
      <c r="AE38" s="1" t="s">
        <v>1</v>
      </c>
      <c r="AF38" s="1" t="s">
        <v>1</v>
      </c>
      <c r="AG38" s="1" t="s">
        <v>1</v>
      </c>
      <c r="AH38" s="1" t="s">
        <v>1</v>
      </c>
      <c r="AI38" s="1" t="s">
        <v>1</v>
      </c>
      <c r="AJ38" s="1" t="s">
        <v>1</v>
      </c>
      <c r="AK38" s="1" t="s">
        <v>1</v>
      </c>
      <c r="AL38" s="1" t="s">
        <v>1</v>
      </c>
      <c r="AM38" s="1" t="s">
        <v>1</v>
      </c>
      <c r="AN38" s="1" t="s">
        <v>1</v>
      </c>
    </row>
    <row r="39" spans="1:16" ht="15.75">
      <c r="A39" s="8" t="s">
        <v>1</v>
      </c>
      <c r="B39" s="9"/>
      <c r="C39" s="12"/>
      <c r="D39" s="11"/>
      <c r="E39" s="9"/>
      <c r="F39" s="9"/>
      <c r="G39" s="12"/>
      <c r="H39" s="12"/>
      <c r="I39" s="11"/>
      <c r="J39" s="9"/>
      <c r="K39" s="9"/>
      <c r="L39" s="3"/>
      <c r="P39" s="3"/>
    </row>
    <row r="40" spans="1:16" ht="15.75">
      <c r="A40" s="8" t="s">
        <v>33</v>
      </c>
      <c r="B40" s="11">
        <f>B26+B33+B37</f>
        <v>2477.99</v>
      </c>
      <c r="C40" s="11">
        <f>C26+C33+C37</f>
        <v>2535.78</v>
      </c>
      <c r="D40" s="11">
        <f>D26+D33+D37</f>
        <v>2673.95</v>
      </c>
      <c r="E40" s="11">
        <f>E26+E33+E37</f>
        <v>2686.8900000000003</v>
      </c>
      <c r="F40" s="11"/>
      <c r="G40" s="11">
        <f>G26+G33+G37</f>
        <v>3130.33</v>
      </c>
      <c r="H40" s="11">
        <f>H26+H33+H37</f>
        <v>3185.190000000001</v>
      </c>
      <c r="I40" s="11">
        <f>I26+I33+I37</f>
        <v>3368.209999999999</v>
      </c>
      <c r="J40" s="11">
        <f>J26+J33+J37</f>
        <v>3333.04</v>
      </c>
      <c r="K40" s="9"/>
      <c r="L40" s="4" t="s">
        <v>1</v>
      </c>
      <c r="P40" s="3"/>
    </row>
    <row r="41" spans="1:16" ht="5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9"/>
      <c r="L41" s="1" t="s">
        <v>1</v>
      </c>
      <c r="P41" s="3"/>
    </row>
    <row r="42" spans="1:16" ht="15.75">
      <c r="A42" s="8" t="s">
        <v>34</v>
      </c>
      <c r="B42" s="13">
        <v>2257</v>
      </c>
      <c r="C42" s="13">
        <v>2217</v>
      </c>
      <c r="D42" s="13">
        <v>2420</v>
      </c>
      <c r="E42" s="13">
        <v>1933</v>
      </c>
      <c r="F42" s="13"/>
      <c r="G42" s="13">
        <v>2163</v>
      </c>
      <c r="H42" s="13">
        <v>2108</v>
      </c>
      <c r="I42" s="13">
        <v>2300</v>
      </c>
      <c r="J42" s="13">
        <v>2023</v>
      </c>
      <c r="K42" s="9"/>
      <c r="L42" s="5" t="s">
        <v>1</v>
      </c>
      <c r="P42" s="3"/>
    </row>
    <row r="43" spans="1:16" ht="6" customHeight="1">
      <c r="A43" s="14"/>
      <c r="B43" s="14"/>
      <c r="C43" s="15"/>
      <c r="D43" s="15"/>
      <c r="E43" s="15"/>
      <c r="F43" s="14"/>
      <c r="G43" s="15"/>
      <c r="H43" s="14"/>
      <c r="I43" s="14"/>
      <c r="J43" s="14"/>
      <c r="K43" s="8" t="s">
        <v>1</v>
      </c>
      <c r="L43" s="1" t="s">
        <v>1</v>
      </c>
      <c r="P43" s="3"/>
    </row>
    <row r="44" spans="1:16" ht="23.25" customHeight="1">
      <c r="A44" s="8" t="s">
        <v>35</v>
      </c>
      <c r="B44" s="9"/>
      <c r="C44" s="12"/>
      <c r="D44" s="9"/>
      <c r="E44" s="9"/>
      <c r="F44" s="9"/>
      <c r="G44" s="9"/>
      <c r="H44" s="12"/>
      <c r="I44" s="12"/>
      <c r="J44" s="12"/>
      <c r="K44" s="12"/>
      <c r="M44" s="3"/>
      <c r="N44" s="3"/>
      <c r="O44" s="3"/>
      <c r="P44" s="3"/>
    </row>
    <row r="45" spans="1:16" ht="15.75">
      <c r="A45" s="8" t="s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N45" s="3"/>
      <c r="O45" s="3"/>
      <c r="P45" s="3"/>
    </row>
    <row r="46" spans="1:16" ht="15.75">
      <c r="A46" s="8" t="s">
        <v>37</v>
      </c>
      <c r="B46" s="9"/>
      <c r="C46" s="12"/>
      <c r="D46" s="12"/>
      <c r="E46" s="12"/>
      <c r="F46" s="12"/>
      <c r="G46" s="12"/>
      <c r="H46" s="9"/>
      <c r="I46" s="9"/>
      <c r="J46" s="9"/>
      <c r="K46" s="9"/>
      <c r="N46" s="3"/>
      <c r="O46" s="3"/>
      <c r="P46" s="3"/>
    </row>
    <row r="47" spans="1:16" ht="15.75">
      <c r="A47" s="8" t="s">
        <v>38</v>
      </c>
      <c r="B47" s="9"/>
      <c r="C47" s="12"/>
      <c r="D47" s="12"/>
      <c r="E47" s="12"/>
      <c r="F47" s="12"/>
      <c r="G47" s="12"/>
      <c r="H47" s="9"/>
      <c r="I47" s="12"/>
      <c r="J47" s="12"/>
      <c r="K47" s="12"/>
      <c r="M47" s="3"/>
      <c r="N47" s="3"/>
      <c r="O47" s="3"/>
      <c r="P47" s="3"/>
    </row>
    <row r="48" spans="1:16" ht="15.75">
      <c r="A48" s="8" t="s">
        <v>39</v>
      </c>
      <c r="B48" s="9"/>
      <c r="C48" s="9"/>
      <c r="D48" s="9"/>
      <c r="E48" s="9"/>
      <c r="F48" s="9"/>
      <c r="G48" s="9"/>
      <c r="H48" s="9"/>
      <c r="I48" s="12"/>
      <c r="J48" s="12"/>
      <c r="K48" s="12"/>
      <c r="M48" s="3"/>
      <c r="N48" s="3"/>
      <c r="O48" s="3"/>
      <c r="P48" s="3"/>
    </row>
    <row r="49" spans="1:13" ht="15.75">
      <c r="A49" s="8" t="s">
        <v>40</v>
      </c>
      <c r="B49" s="9"/>
      <c r="C49" s="9"/>
      <c r="D49" s="9"/>
      <c r="E49" s="9"/>
      <c r="F49" s="9"/>
      <c r="G49" s="9"/>
      <c r="H49" s="9"/>
      <c r="I49" s="12"/>
      <c r="J49" s="12"/>
      <c r="K49" s="12"/>
      <c r="M49" s="3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9" ht="15.75">
      <c r="A51" s="9"/>
      <c r="B51" s="9"/>
      <c r="C51" s="9"/>
      <c r="D51" s="9"/>
      <c r="E51" s="9"/>
      <c r="F51" s="9"/>
      <c r="G51" s="9"/>
      <c r="H51" s="9"/>
      <c r="I51" s="12"/>
      <c r="J51" s="9"/>
      <c r="K51" s="12"/>
      <c r="M51" s="3"/>
      <c r="S51" s="3"/>
    </row>
    <row r="52" spans="1:18" ht="15.75">
      <c r="A52" s="9"/>
      <c r="B52" s="9"/>
      <c r="C52" s="12"/>
      <c r="D52" s="12"/>
      <c r="E52" s="12"/>
      <c r="F52" s="12"/>
      <c r="G52" s="12"/>
      <c r="H52" s="9"/>
      <c r="I52" s="12"/>
      <c r="J52" s="9"/>
      <c r="K52" s="12"/>
      <c r="N52" s="3"/>
      <c r="P52" s="3"/>
      <c r="Q52" s="3"/>
      <c r="R52" s="3"/>
    </row>
    <row r="53" spans="3:18" ht="15.75">
      <c r="C53" s="3"/>
      <c r="D53" s="3"/>
      <c r="E53" s="3"/>
      <c r="F53" s="3"/>
      <c r="G53" s="3"/>
      <c r="M53" s="3"/>
      <c r="N53" s="3"/>
      <c r="O53" s="3"/>
      <c r="P53" s="3"/>
      <c r="Q53" s="3"/>
      <c r="R53" s="3"/>
    </row>
    <row r="54" spans="9:19" ht="15.75">
      <c r="I54" s="3"/>
      <c r="J54" s="3"/>
      <c r="K54" s="3"/>
      <c r="M54" s="3"/>
      <c r="N54" s="3"/>
      <c r="O54" s="3"/>
      <c r="P54" s="3"/>
      <c r="S54" s="3"/>
    </row>
    <row r="55" spans="8:19" ht="15.75">
      <c r="H55" s="3"/>
      <c r="I55" s="3"/>
      <c r="J55" s="3"/>
      <c r="K55" s="3"/>
      <c r="M55" s="3"/>
      <c r="N55" s="3"/>
      <c r="O55" s="3"/>
      <c r="P55" s="3"/>
      <c r="S55" s="3"/>
    </row>
    <row r="56" spans="8:19" ht="15.75">
      <c r="H56" s="3"/>
      <c r="I56" s="3"/>
      <c r="J56" s="3"/>
      <c r="K56" s="3"/>
      <c r="M56" s="3"/>
      <c r="N56" s="3"/>
      <c r="O56" s="3"/>
      <c r="P56" s="3"/>
      <c r="S56" s="3"/>
    </row>
    <row r="57" spans="9:19" ht="15.75">
      <c r="I57" s="3"/>
      <c r="J57" s="3"/>
      <c r="K57" s="3"/>
      <c r="L57" s="3"/>
      <c r="M57" s="3"/>
      <c r="N57" s="3"/>
      <c r="O57" s="3"/>
      <c r="P57" s="3"/>
      <c r="S57" s="3"/>
    </row>
    <row r="58" spans="9:19" ht="15.75">
      <c r="I58" s="3"/>
      <c r="J58" s="3"/>
      <c r="K58" s="3"/>
      <c r="L58" s="3"/>
      <c r="M58" s="3"/>
      <c r="N58" s="3"/>
      <c r="O58" s="3"/>
      <c r="P58" s="3"/>
      <c r="S58" s="3"/>
    </row>
    <row r="59" spans="9:19" ht="15.75">
      <c r="I59" s="3"/>
      <c r="J59" s="3"/>
      <c r="K59" s="3"/>
      <c r="L59" s="3"/>
      <c r="M59" s="3"/>
      <c r="N59" s="3"/>
      <c r="O59" s="3"/>
      <c r="P59" s="3"/>
      <c r="S59" s="3"/>
    </row>
    <row r="60" spans="9:19" ht="15.75">
      <c r="I60" s="3"/>
      <c r="J60" s="3"/>
      <c r="K60" s="3"/>
      <c r="L60" s="3"/>
      <c r="M60" s="3"/>
      <c r="N60" s="3"/>
      <c r="O60" s="3"/>
      <c r="P60" s="3"/>
      <c r="S60" s="3"/>
    </row>
    <row r="61" spans="8:16" ht="15.75">
      <c r="H61" s="3"/>
      <c r="I61" s="3"/>
      <c r="J61" s="3"/>
      <c r="K61" s="3"/>
      <c r="L61" s="3"/>
      <c r="N61" s="3"/>
      <c r="P61" s="3"/>
    </row>
    <row r="62" spans="8:16" ht="15.75">
      <c r="H62" s="3"/>
      <c r="J62" s="3"/>
      <c r="L62" s="3"/>
      <c r="N62" s="3"/>
      <c r="P62" s="3"/>
    </row>
    <row r="63" spans="3:16" ht="15.75">
      <c r="C63" s="3"/>
      <c r="D63" s="3"/>
      <c r="E63" s="3"/>
      <c r="F63" s="3"/>
      <c r="G63" s="3"/>
      <c r="H63" s="3"/>
      <c r="J63" s="3"/>
      <c r="L63" s="3"/>
      <c r="N63" s="3"/>
      <c r="P63" s="3"/>
    </row>
    <row r="64" spans="3:16" ht="15.75">
      <c r="C64" s="3"/>
      <c r="D64" s="3"/>
      <c r="E64" s="3"/>
      <c r="F64" s="3"/>
      <c r="G64" s="3"/>
      <c r="H64" s="3"/>
      <c r="J64" s="3"/>
      <c r="L64" s="3"/>
      <c r="N64" s="3"/>
      <c r="O64" s="3"/>
      <c r="P64" s="3"/>
    </row>
    <row r="65" spans="3:16" ht="15.75">
      <c r="C65" s="3"/>
      <c r="D65" s="3"/>
      <c r="E65" s="3"/>
      <c r="F65" s="3"/>
      <c r="G65" s="3"/>
      <c r="H65" s="3"/>
      <c r="J65" s="3"/>
      <c r="L65" s="3"/>
      <c r="N65" s="3"/>
      <c r="P65" s="3"/>
    </row>
    <row r="66" spans="3:19" ht="15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S66" s="3"/>
    </row>
    <row r="67" spans="3:19" ht="15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S67" s="3"/>
    </row>
    <row r="68" spans="3:19" ht="15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S68" s="3"/>
    </row>
    <row r="69" spans="3:19" ht="15.75">
      <c r="C69" s="3"/>
      <c r="D69" s="3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S69" s="4" t="s">
        <v>1</v>
      </c>
    </row>
    <row r="70" spans="3:19" ht="15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S70" s="3"/>
    </row>
    <row r="71" spans="3:19" ht="15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S71" s="3"/>
    </row>
    <row r="72" spans="9:20" ht="15.75">
      <c r="I72" s="3"/>
      <c r="S72" s="1" t="s">
        <v>1</v>
      </c>
      <c r="T72" s="1" t="s">
        <v>1</v>
      </c>
    </row>
    <row r="79" spans="11:19" ht="15.75">
      <c r="K79" s="6"/>
      <c r="M79" s="6"/>
      <c r="O79" s="6"/>
      <c r="S79" s="7" t="s">
        <v>1</v>
      </c>
    </row>
    <row r="84" spans="3:15" ht="15.75">
      <c r="C84" s="3"/>
      <c r="I84" s="3"/>
      <c r="K84" s="3"/>
      <c r="M84" s="3"/>
      <c r="O84" s="3"/>
    </row>
    <row r="85" ht="15.75">
      <c r="C85" s="3"/>
    </row>
    <row r="87" spans="3:19" ht="15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S87" s="4" t="s">
        <v>1</v>
      </c>
    </row>
    <row r="88" ht="15.75">
      <c r="C88" s="3"/>
    </row>
    <row r="89" ht="15.75">
      <c r="C89" s="3"/>
    </row>
    <row r="90" spans="3:16" ht="15.75">
      <c r="C90" s="3"/>
      <c r="I90" s="3"/>
      <c r="J90" s="3"/>
      <c r="K90" s="3"/>
      <c r="L90" s="3"/>
      <c r="M90" s="3"/>
      <c r="O90" s="3"/>
      <c r="P90" s="3"/>
    </row>
    <row r="91" spans="3:16" ht="15.75">
      <c r="C91" s="3"/>
      <c r="I91" s="3"/>
      <c r="J91" s="3"/>
      <c r="K91" s="3"/>
      <c r="L91" s="3"/>
      <c r="M91" s="3"/>
      <c r="O91" s="3"/>
      <c r="P91" s="3"/>
    </row>
    <row r="92" spans="3:16" ht="15.75">
      <c r="C92" s="3"/>
      <c r="I92" s="3"/>
      <c r="J92" s="3"/>
      <c r="K92" s="3"/>
      <c r="L92" s="3"/>
      <c r="M92" s="3"/>
      <c r="O92" s="3"/>
      <c r="P92" s="3"/>
    </row>
    <row r="93" spans="3:16" ht="15.75">
      <c r="C93" s="3"/>
      <c r="I93" s="3"/>
      <c r="J93" s="3"/>
      <c r="K93" s="3"/>
      <c r="L93" s="3"/>
      <c r="M93" s="3"/>
      <c r="O93" s="3"/>
      <c r="P93" s="3"/>
    </row>
    <row r="94" spans="3:16" ht="15.75">
      <c r="C94" s="3"/>
      <c r="I94" s="3"/>
      <c r="J94" s="3"/>
      <c r="K94" s="3"/>
      <c r="L94" s="3"/>
      <c r="M94" s="3"/>
      <c r="O94" s="3"/>
      <c r="P94" s="3"/>
    </row>
    <row r="95" spans="3:16" ht="15.75">
      <c r="C95" s="3"/>
      <c r="I95" s="3"/>
      <c r="J95" s="3"/>
      <c r="K95" s="3"/>
      <c r="L95" s="3"/>
      <c r="M95" s="3"/>
      <c r="O95" s="3"/>
      <c r="P95" s="3"/>
    </row>
    <row r="96" spans="3:16" ht="15.75">
      <c r="C96" s="3"/>
      <c r="I96" s="3"/>
      <c r="J96" s="3"/>
      <c r="K96" s="3"/>
      <c r="L96" s="3"/>
      <c r="M96" s="3"/>
      <c r="O96" s="3"/>
      <c r="P96" s="3"/>
    </row>
    <row r="97" spans="3:16" ht="15.75">
      <c r="C97" s="3"/>
      <c r="I97" s="3"/>
      <c r="J97" s="3"/>
      <c r="K97" s="3"/>
      <c r="L97" s="3"/>
      <c r="M97" s="3"/>
      <c r="O97" s="3"/>
      <c r="P97" s="3"/>
    </row>
    <row r="98" spans="3:19" ht="15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S98" s="4" t="s">
        <v>1</v>
      </c>
    </row>
    <row r="99" spans="3:16" ht="15.75">
      <c r="C99" s="3"/>
      <c r="I99" s="3"/>
      <c r="J99" s="3"/>
      <c r="K99" s="3"/>
      <c r="L99" s="3"/>
      <c r="P99" s="3"/>
    </row>
    <row r="100" spans="3:16" ht="15.75">
      <c r="C100" s="3"/>
      <c r="I100" s="3"/>
      <c r="J100" s="3"/>
      <c r="K100" s="3"/>
      <c r="L100" s="3"/>
      <c r="M100" s="3"/>
      <c r="O100" s="3"/>
      <c r="P100" s="3"/>
    </row>
    <row r="101" spans="3:16" ht="15.75">
      <c r="C101" s="3"/>
      <c r="I101" s="3"/>
      <c r="J101" s="3"/>
      <c r="K101" s="3"/>
      <c r="L101" s="3"/>
      <c r="M101" s="3"/>
      <c r="O101" s="3"/>
      <c r="P101" s="3"/>
    </row>
    <row r="102" spans="3:16" ht="15.75">
      <c r="C102" s="3"/>
      <c r="I102" s="3"/>
      <c r="J102" s="3"/>
      <c r="K102" s="3"/>
      <c r="L102" s="3"/>
      <c r="M102" s="3"/>
      <c r="O102" s="3"/>
      <c r="P102" s="3"/>
    </row>
    <row r="103" spans="3:19" ht="15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S103" s="4" t="s">
        <v>1</v>
      </c>
    </row>
    <row r="104" spans="3:16" ht="15.75">
      <c r="C104" s="3"/>
      <c r="J104" s="3"/>
      <c r="L104" s="3"/>
      <c r="P104" s="3"/>
    </row>
    <row r="105" spans="3:19" ht="15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S105" s="4" t="s">
        <v>1</v>
      </c>
    </row>
    <row r="106" spans="3:16" ht="15.75">
      <c r="C106" s="3"/>
      <c r="J106" s="3"/>
      <c r="L106" s="3"/>
      <c r="P106" s="3"/>
    </row>
    <row r="107" spans="3:19" ht="15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S107" s="4" t="s">
        <v>1</v>
      </c>
    </row>
    <row r="108" spans="9:15" ht="15.75">
      <c r="I108" s="3"/>
      <c r="J108" s="3"/>
      <c r="K108" s="3"/>
      <c r="L108" s="3"/>
      <c r="M108" s="3"/>
      <c r="O108" s="3"/>
    </row>
    <row r="109" spans="3:15" ht="15.75">
      <c r="C109" s="3"/>
      <c r="I109" s="3"/>
      <c r="J109" s="3"/>
      <c r="K109" s="3"/>
      <c r="L109" s="3"/>
      <c r="M109" s="3"/>
      <c r="O109" s="3"/>
    </row>
    <row r="110" spans="3:15" ht="15.75">
      <c r="C110" s="3"/>
      <c r="I110" s="3"/>
      <c r="J110" s="3"/>
      <c r="K110" s="3"/>
      <c r="L110" s="3"/>
      <c r="M110" s="3"/>
      <c r="O110" s="3"/>
    </row>
    <row r="111" spans="10:12" ht="15.75">
      <c r="J111" s="6"/>
      <c r="L111" s="6"/>
    </row>
    <row r="112" spans="3:13" ht="15.75">
      <c r="C112" s="3"/>
      <c r="I112" s="3"/>
      <c r="J112" s="3"/>
      <c r="K112" s="3"/>
      <c r="M112" s="3"/>
    </row>
    <row r="113" spans="4:15" ht="15.75">
      <c r="D113" s="3"/>
      <c r="E113" s="3"/>
      <c r="F113" s="3"/>
      <c r="G113" s="3"/>
      <c r="H113" s="3"/>
      <c r="I113" s="3"/>
      <c r="J113" s="3"/>
      <c r="O113" s="3"/>
    </row>
    <row r="114" spans="4:15" ht="15.75">
      <c r="D114" s="3"/>
      <c r="E114" s="3"/>
      <c r="F114" s="3"/>
      <c r="G114" s="3"/>
      <c r="H114" s="3"/>
      <c r="I114" s="6"/>
      <c r="J114" s="3"/>
      <c r="O114" s="3"/>
    </row>
    <row r="115" ht="15.75">
      <c r="J115" s="3"/>
    </row>
    <row r="116" ht="15.75">
      <c r="J116" s="3"/>
    </row>
    <row r="117" ht="15.75">
      <c r="L117" s="3"/>
    </row>
    <row r="118" spans="9:15" ht="15.75">
      <c r="I118" s="6"/>
      <c r="K118" s="6"/>
      <c r="L118" s="6"/>
      <c r="M118" s="6"/>
      <c r="O118" s="6"/>
    </row>
    <row r="119" spans="11:15" ht="15.75">
      <c r="K119" s="3"/>
      <c r="L119" s="3"/>
      <c r="M119" s="3"/>
      <c r="O119" s="3"/>
    </row>
    <row r="121" ht="15.75">
      <c r="L121" s="3"/>
    </row>
    <row r="122" spans="10:17" ht="15.75">
      <c r="J122" s="3"/>
      <c r="L122" s="3"/>
      <c r="Q122" s="3"/>
    </row>
    <row r="123" spans="3:16" ht="15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5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5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5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2" ht="15.75">
      <c r="C127" s="3"/>
      <c r="L127" s="3"/>
    </row>
    <row r="128" spans="3:12" ht="15.75">
      <c r="C128" s="3"/>
      <c r="L128" s="3"/>
    </row>
    <row r="129" spans="9:12" ht="15.75">
      <c r="I129" s="3"/>
      <c r="L129" s="3"/>
    </row>
    <row r="130" spans="9:12" ht="15.75">
      <c r="I130" s="3"/>
      <c r="L130" s="3"/>
    </row>
    <row r="131" spans="9:12" ht="15.75">
      <c r="I131" s="3"/>
      <c r="L131" s="3"/>
    </row>
    <row r="132" spans="3:15" ht="15.75">
      <c r="C132" s="3"/>
      <c r="I132" s="3"/>
      <c r="K132" s="3"/>
      <c r="L132" s="3"/>
      <c r="M132" s="3"/>
      <c r="O132" s="3"/>
    </row>
    <row r="133" spans="3:15" ht="15.75">
      <c r="C133" s="3"/>
      <c r="I133" s="3"/>
      <c r="K133" s="3"/>
      <c r="L133" s="3"/>
      <c r="M133" s="3"/>
      <c r="O133" s="3"/>
    </row>
    <row r="134" spans="3:15" ht="15.75">
      <c r="C134" s="3"/>
      <c r="I134" s="3"/>
      <c r="K134" s="3"/>
      <c r="L134" s="3"/>
      <c r="M134" s="3"/>
      <c r="O134" s="3"/>
    </row>
    <row r="135" spans="3:15" ht="15.75">
      <c r="C135" s="3"/>
      <c r="I135" s="3"/>
      <c r="K135" s="3"/>
      <c r="L135" s="3"/>
      <c r="M135" s="3"/>
      <c r="O135" s="3"/>
    </row>
    <row r="136" spans="3:15" ht="15.75">
      <c r="C136" s="3"/>
      <c r="I136" s="3"/>
      <c r="K136" s="3"/>
      <c r="L136" s="3"/>
      <c r="M136" s="3"/>
      <c r="O136" s="3"/>
    </row>
    <row r="137" spans="3:16" ht="15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2" ht="15.75">
      <c r="C138" s="3"/>
      <c r="K138" s="3"/>
      <c r="L138" s="3"/>
    </row>
    <row r="139" spans="3:16" ht="15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9:15" ht="15.75">
      <c r="I140" s="3"/>
      <c r="K140" s="3"/>
      <c r="L140" s="3"/>
      <c r="M140" s="3"/>
      <c r="O140" s="3"/>
    </row>
    <row r="141" spans="3:16" ht="15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ht="15.75">
      <c r="I142" s="3"/>
    </row>
  </sheetData>
  <printOptions/>
  <pageMargins left="0.5" right="0.5" top="0.5" bottom="0.5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87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1.77734375" style="0" customWidth="1"/>
    <col min="2" max="19" width="8.77734375" style="0" customWidth="1"/>
    <col min="20" max="20" width="3.77734375" style="0" customWidth="1"/>
    <col min="21" max="38" width="8.77734375" style="0" customWidth="1"/>
    <col min="39" max="16384" width="11.4453125" style="0" customWidth="1"/>
  </cols>
  <sheetData>
    <row r="1" spans="1:32" ht="15.75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8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3" ht="15.75">
      <c r="A3" s="21"/>
      <c r="B3" s="21"/>
      <c r="C3" s="23" t="s">
        <v>1</v>
      </c>
      <c r="D3" s="23"/>
      <c r="E3" s="20" t="s">
        <v>84</v>
      </c>
      <c r="F3" s="23"/>
      <c r="G3" s="23"/>
      <c r="H3" s="23"/>
      <c r="I3" s="23"/>
      <c r="J3" s="23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4"/>
      <c r="X3" s="25" t="s">
        <v>87</v>
      </c>
      <c r="Y3" s="24"/>
      <c r="Z3" s="24"/>
      <c r="AA3" s="24"/>
      <c r="AB3" s="24"/>
      <c r="AC3" s="24"/>
      <c r="AD3" s="21"/>
      <c r="AE3" s="21"/>
      <c r="AF3" s="21"/>
      <c r="AG3" s="21"/>
    </row>
    <row r="4" spans="1:38" ht="15.75">
      <c r="A4" s="23" t="s">
        <v>4</v>
      </c>
      <c r="B4" s="23" t="s">
        <v>41</v>
      </c>
      <c r="C4" s="23" t="s">
        <v>42</v>
      </c>
      <c r="D4" s="23" t="s">
        <v>43</v>
      </c>
      <c r="E4" s="20" t="s">
        <v>44</v>
      </c>
      <c r="F4" s="20" t="s">
        <v>45</v>
      </c>
      <c r="G4" s="20" t="s">
        <v>80</v>
      </c>
      <c r="H4" s="20" t="s">
        <v>81</v>
      </c>
      <c r="I4" s="25">
        <v>2003</v>
      </c>
      <c r="J4" s="25">
        <v>2004</v>
      </c>
      <c r="K4" s="23" t="s">
        <v>41</v>
      </c>
      <c r="L4" s="23" t="s">
        <v>42</v>
      </c>
      <c r="M4" s="23" t="s">
        <v>43</v>
      </c>
      <c r="N4" s="20" t="s">
        <v>44</v>
      </c>
      <c r="O4" s="20" t="s">
        <v>45</v>
      </c>
      <c r="P4" s="20" t="s">
        <v>80</v>
      </c>
      <c r="Q4" s="20" t="s">
        <v>81</v>
      </c>
      <c r="R4" s="25">
        <v>2003</v>
      </c>
      <c r="S4" s="25">
        <v>2004</v>
      </c>
      <c r="T4" s="21"/>
      <c r="U4" s="23" t="s">
        <v>41</v>
      </c>
      <c r="V4" s="23" t="s">
        <v>42</v>
      </c>
      <c r="W4" s="23" t="s">
        <v>43</v>
      </c>
      <c r="X4" s="20" t="s">
        <v>44</v>
      </c>
      <c r="Y4" s="20" t="s">
        <v>45</v>
      </c>
      <c r="Z4" s="20" t="s">
        <v>80</v>
      </c>
      <c r="AA4" s="20" t="s">
        <v>81</v>
      </c>
      <c r="AB4" s="25">
        <v>2003</v>
      </c>
      <c r="AC4" s="25">
        <v>2004</v>
      </c>
      <c r="AD4" s="23" t="s">
        <v>41</v>
      </c>
      <c r="AE4" s="23" t="s">
        <v>42</v>
      </c>
      <c r="AF4" s="23" t="s">
        <v>43</v>
      </c>
      <c r="AG4" s="20" t="s">
        <v>44</v>
      </c>
      <c r="AH4" s="20" t="s">
        <v>45</v>
      </c>
      <c r="AI4" s="20" t="s">
        <v>80</v>
      </c>
      <c r="AJ4" s="20" t="s">
        <v>81</v>
      </c>
      <c r="AK4" s="20" t="s">
        <v>82</v>
      </c>
      <c r="AL4" s="20" t="s">
        <v>92</v>
      </c>
    </row>
    <row r="5" spans="1:38" ht="3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2" ht="15.75">
      <c r="A6" s="21"/>
      <c r="B6" s="21"/>
      <c r="C6" s="24"/>
      <c r="D6" s="25" t="s">
        <v>89</v>
      </c>
      <c r="E6" s="21"/>
      <c r="F6" s="21"/>
      <c r="G6" s="21"/>
      <c r="H6" s="21"/>
      <c r="I6" s="21"/>
      <c r="J6" s="21"/>
      <c r="K6" s="25"/>
      <c r="L6" s="20"/>
      <c r="M6" s="20" t="s">
        <v>88</v>
      </c>
      <c r="N6" s="21"/>
      <c r="O6" s="21"/>
      <c r="P6" s="21"/>
      <c r="Q6" s="21"/>
      <c r="R6" s="21"/>
      <c r="S6" s="21"/>
      <c r="T6" s="21"/>
      <c r="U6" s="21"/>
      <c r="V6" s="20"/>
      <c r="W6" s="20" t="s">
        <v>86</v>
      </c>
      <c r="X6" s="21"/>
      <c r="Y6" s="21"/>
      <c r="Z6" s="21"/>
      <c r="AA6" s="21"/>
      <c r="AB6" s="21"/>
      <c r="AC6" s="21"/>
      <c r="AD6" s="21"/>
      <c r="AE6" s="20"/>
      <c r="AF6" s="20" t="s">
        <v>88</v>
      </c>
    </row>
    <row r="7" spans="1:32" ht="15.75">
      <c r="A7" s="23" t="s">
        <v>46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6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8" ht="15.75">
      <c r="A8" s="23" t="s">
        <v>47</v>
      </c>
      <c r="B8" s="27">
        <f aca="true" t="shared" si="0" ref="B8:G8">B34*B35</f>
        <v>3934.6661803713546</v>
      </c>
      <c r="C8" s="27">
        <f t="shared" si="0"/>
        <v>3921.6</v>
      </c>
      <c r="D8" s="27">
        <f t="shared" si="0"/>
        <v>3846.5</v>
      </c>
      <c r="E8" s="27">
        <f t="shared" si="0"/>
        <v>3744.48</v>
      </c>
      <c r="F8" s="27">
        <f t="shared" si="0"/>
        <v>4283.47</v>
      </c>
      <c r="G8" s="27">
        <f t="shared" si="0"/>
        <v>4517.9400000000005</v>
      </c>
      <c r="H8" s="27">
        <v>3835.68</v>
      </c>
      <c r="I8" s="29">
        <v>3600.1</v>
      </c>
      <c r="J8" s="29">
        <v>4173.12</v>
      </c>
      <c r="K8" s="27">
        <f>100*B8/B62</f>
        <v>183.7</v>
      </c>
      <c r="L8" s="27">
        <f>100*C8/C62</f>
        <v>172</v>
      </c>
      <c r="M8" s="27">
        <f>100*D8/D62</f>
        <v>175</v>
      </c>
      <c r="N8" s="28">
        <v>173.7</v>
      </c>
      <c r="O8" s="28">
        <v>179.3</v>
      </c>
      <c r="P8" s="28">
        <v>185.7</v>
      </c>
      <c r="Q8" s="28">
        <v>182.5</v>
      </c>
      <c r="R8" s="28">
        <v>185.16</v>
      </c>
      <c r="S8" s="28">
        <v>184.4</v>
      </c>
      <c r="T8" s="27"/>
      <c r="U8" s="27">
        <f>U61*U62</f>
        <v>3776.92094349306</v>
      </c>
      <c r="V8" s="27">
        <v>3655.07</v>
      </c>
      <c r="W8" s="27">
        <v>3629</v>
      </c>
      <c r="X8" s="29">
        <f>X34*X35</f>
        <v>3471.2999999999997</v>
      </c>
      <c r="Y8" s="29">
        <f>Y34*Y35</f>
        <v>3941.97</v>
      </c>
      <c r="Z8" s="29">
        <f>Z34*Z35</f>
        <v>4093.66</v>
      </c>
      <c r="AA8" s="29">
        <v>3776.98</v>
      </c>
      <c r="AB8" s="29">
        <v>3800.64</v>
      </c>
      <c r="AC8" s="29">
        <v>3862.58</v>
      </c>
      <c r="AD8" s="27">
        <f>100*U8/U62</f>
        <v>192.155550503965</v>
      </c>
      <c r="AE8" s="27">
        <f>100*V8/V62</f>
        <v>188.6001031991744</v>
      </c>
      <c r="AF8" s="29">
        <v>190.4</v>
      </c>
      <c r="AG8" s="29">
        <v>189.87</v>
      </c>
      <c r="AH8" s="29">
        <v>196.55</v>
      </c>
      <c r="AI8" s="29">
        <v>197.46</v>
      </c>
      <c r="AJ8" s="29">
        <v>197.54</v>
      </c>
      <c r="AK8" s="29">
        <v>197.95</v>
      </c>
      <c r="AL8" s="29">
        <v>198.59</v>
      </c>
    </row>
    <row r="9" spans="1:38" ht="15.75">
      <c r="A9" s="23" t="s">
        <v>48</v>
      </c>
      <c r="B9" s="27">
        <f aca="true" t="shared" si="1" ref="B9:S9">B8</f>
        <v>3934.6661803713546</v>
      </c>
      <c r="C9" s="27">
        <f t="shared" si="1"/>
        <v>3921.6</v>
      </c>
      <c r="D9" s="27">
        <f t="shared" si="1"/>
        <v>3846.5</v>
      </c>
      <c r="E9" s="27">
        <f t="shared" si="1"/>
        <v>3744.48</v>
      </c>
      <c r="F9" s="27">
        <f t="shared" si="1"/>
        <v>4283.47</v>
      </c>
      <c r="G9" s="27">
        <f t="shared" si="1"/>
        <v>4517.9400000000005</v>
      </c>
      <c r="H9" s="27">
        <f t="shared" si="1"/>
        <v>3835.68</v>
      </c>
      <c r="I9" s="27">
        <f t="shared" si="1"/>
        <v>3600.1</v>
      </c>
      <c r="J9" s="27">
        <f t="shared" si="1"/>
        <v>4173.12</v>
      </c>
      <c r="K9" s="27">
        <f t="shared" si="1"/>
        <v>183.7</v>
      </c>
      <c r="L9" s="27">
        <f t="shared" si="1"/>
        <v>172</v>
      </c>
      <c r="M9" s="27">
        <f t="shared" si="1"/>
        <v>175</v>
      </c>
      <c r="N9" s="30">
        <f t="shared" si="1"/>
        <v>173.7</v>
      </c>
      <c r="O9" s="30">
        <f t="shared" si="1"/>
        <v>179.3</v>
      </c>
      <c r="P9" s="30">
        <f t="shared" si="1"/>
        <v>185.7</v>
      </c>
      <c r="Q9" s="30">
        <f t="shared" si="1"/>
        <v>182.5</v>
      </c>
      <c r="R9" s="30">
        <f t="shared" si="1"/>
        <v>185.16</v>
      </c>
      <c r="S9" s="30">
        <f t="shared" si="1"/>
        <v>184.4</v>
      </c>
      <c r="T9" s="27"/>
      <c r="U9" s="27">
        <f aca="true" t="shared" si="2" ref="U9:AL9">U8</f>
        <v>3776.92094349306</v>
      </c>
      <c r="V9" s="27">
        <f t="shared" si="2"/>
        <v>3655.07</v>
      </c>
      <c r="W9" s="27">
        <f t="shared" si="2"/>
        <v>3629</v>
      </c>
      <c r="X9" s="27">
        <f>X8</f>
        <v>3471.2999999999997</v>
      </c>
      <c r="Y9" s="27">
        <f>Y8</f>
        <v>3941.97</v>
      </c>
      <c r="Z9" s="27">
        <f>Z8</f>
        <v>4093.66</v>
      </c>
      <c r="AA9" s="27">
        <f>AA8</f>
        <v>3776.98</v>
      </c>
      <c r="AB9" s="27">
        <f>AB8</f>
        <v>3800.64</v>
      </c>
      <c r="AC9" s="27">
        <f>AC8</f>
        <v>3862.58</v>
      </c>
      <c r="AD9" s="27">
        <f t="shared" si="2"/>
        <v>192.155550503965</v>
      </c>
      <c r="AE9" s="27">
        <f t="shared" si="2"/>
        <v>188.6001031991744</v>
      </c>
      <c r="AF9" s="29">
        <f t="shared" si="2"/>
        <v>190.4</v>
      </c>
      <c r="AG9" s="29">
        <f t="shared" si="2"/>
        <v>189.87</v>
      </c>
      <c r="AH9" s="29">
        <f t="shared" si="2"/>
        <v>196.55</v>
      </c>
      <c r="AI9" s="29">
        <f t="shared" si="2"/>
        <v>197.46</v>
      </c>
      <c r="AJ9" s="29">
        <f t="shared" si="2"/>
        <v>197.54</v>
      </c>
      <c r="AK9" s="29">
        <f t="shared" si="2"/>
        <v>197.95</v>
      </c>
      <c r="AL9" s="29">
        <f t="shared" si="2"/>
        <v>198.59</v>
      </c>
    </row>
    <row r="10" spans="1:36" ht="15.75">
      <c r="A10" s="21"/>
      <c r="B10" s="27"/>
      <c r="C10" s="27"/>
      <c r="D10" s="31" t="s">
        <v>1</v>
      </c>
      <c r="E10" s="31"/>
      <c r="F10" s="31"/>
      <c r="G10" s="31"/>
      <c r="H10" s="31"/>
      <c r="I10" s="31"/>
      <c r="J10" s="31"/>
      <c r="K10" s="27"/>
      <c r="L10" s="32"/>
      <c r="M10" s="32"/>
      <c r="N10" s="32"/>
      <c r="O10" s="32"/>
      <c r="P10" s="32"/>
      <c r="Q10" s="32"/>
      <c r="R10" s="32"/>
      <c r="S10" s="32"/>
      <c r="T10" s="32"/>
      <c r="U10" s="27"/>
      <c r="V10" s="27"/>
      <c r="W10" s="31" t="s">
        <v>1</v>
      </c>
      <c r="X10" s="31"/>
      <c r="Y10" s="31"/>
      <c r="Z10" s="31"/>
      <c r="AA10" s="31"/>
      <c r="AB10" s="31"/>
      <c r="AC10" s="31"/>
      <c r="AD10" s="32"/>
      <c r="AE10" s="32"/>
      <c r="AF10" s="33"/>
      <c r="AG10" s="33"/>
      <c r="AH10" s="33"/>
      <c r="AI10" s="33"/>
      <c r="AJ10" s="33"/>
    </row>
    <row r="11" spans="1:36" ht="15.75">
      <c r="A11" s="23" t="s">
        <v>49</v>
      </c>
      <c r="B11" s="27"/>
      <c r="C11" s="2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7"/>
      <c r="V11" s="27"/>
      <c r="W11" s="27"/>
      <c r="X11" s="27"/>
      <c r="Y11" s="27"/>
      <c r="Z11" s="27"/>
      <c r="AA11" s="27"/>
      <c r="AB11" s="27"/>
      <c r="AC11" s="27"/>
      <c r="AD11" s="32"/>
      <c r="AE11" s="32"/>
      <c r="AF11" s="33"/>
      <c r="AG11" s="33"/>
      <c r="AH11" s="33"/>
      <c r="AI11" s="33"/>
      <c r="AJ11" s="33"/>
    </row>
    <row r="12" spans="1:38" ht="15.75">
      <c r="A12" s="23" t="s">
        <v>50</v>
      </c>
      <c r="B12" s="27">
        <v>55.71</v>
      </c>
      <c r="C12" s="27">
        <v>57.65</v>
      </c>
      <c r="D12" s="27">
        <v>59.1</v>
      </c>
      <c r="E12" s="29">
        <v>63.46</v>
      </c>
      <c r="F12" s="28">
        <v>60.06991304347826</v>
      </c>
      <c r="G12" s="28">
        <v>63.95</v>
      </c>
      <c r="H12" s="60">
        <v>68.79</v>
      </c>
      <c r="I12" s="60">
        <v>74.6</v>
      </c>
      <c r="J12" s="60">
        <v>76.54</v>
      </c>
      <c r="K12" s="27">
        <v>2.60096448614965</v>
      </c>
      <c r="L12" s="27">
        <v>2.53</v>
      </c>
      <c r="M12" s="29">
        <v>2.688808007279345</v>
      </c>
      <c r="N12" s="28">
        <v>2.95</v>
      </c>
      <c r="O12" s="28">
        <v>2.51</v>
      </c>
      <c r="P12" s="28">
        <v>2.63</v>
      </c>
      <c r="Q12" s="28">
        <v>3.28</v>
      </c>
      <c r="R12" s="28">
        <v>3.83</v>
      </c>
      <c r="S12" s="28">
        <v>3.37</v>
      </c>
      <c r="T12" s="27"/>
      <c r="U12" s="27">
        <v>103.8</v>
      </c>
      <c r="V12" s="27">
        <v>100.04</v>
      </c>
      <c r="W12" s="29">
        <v>100.04</v>
      </c>
      <c r="X12" s="29">
        <v>98.33</v>
      </c>
      <c r="Y12" s="34">
        <v>102.61</v>
      </c>
      <c r="Z12" s="34">
        <v>106.03</v>
      </c>
      <c r="AA12" s="61">
        <v>106.89</v>
      </c>
      <c r="AB12" s="61">
        <v>110.34</v>
      </c>
      <c r="AC12" s="61">
        <v>115.51</v>
      </c>
      <c r="AD12" s="27">
        <v>5.28095410010486</v>
      </c>
      <c r="AE12" s="27">
        <v>5.16</v>
      </c>
      <c r="AF12" s="29">
        <v>5.24</v>
      </c>
      <c r="AG12" s="29">
        <v>5.38</v>
      </c>
      <c r="AH12" s="34">
        <v>5.13</v>
      </c>
      <c r="AI12" s="34">
        <v>5.1</v>
      </c>
      <c r="AJ12" s="61">
        <v>5.59</v>
      </c>
      <c r="AK12" s="61">
        <v>5.75</v>
      </c>
      <c r="AL12" s="61">
        <v>5.94</v>
      </c>
    </row>
    <row r="13" spans="1:38" ht="15.75">
      <c r="A13" s="23" t="s">
        <v>51</v>
      </c>
      <c r="B13" s="27">
        <v>282.59</v>
      </c>
      <c r="C13" s="27">
        <v>290.73</v>
      </c>
      <c r="D13" s="27">
        <v>304.39</v>
      </c>
      <c r="E13" s="29">
        <v>282.66</v>
      </c>
      <c r="F13" s="28">
        <v>273.93</v>
      </c>
      <c r="G13" s="28">
        <v>320.04</v>
      </c>
      <c r="H13" s="60">
        <v>284.21</v>
      </c>
      <c r="I13" s="60">
        <v>302.44</v>
      </c>
      <c r="J13" s="60">
        <v>338.22</v>
      </c>
      <c r="K13" s="27">
        <v>13.1934402107527</v>
      </c>
      <c r="L13" s="27">
        <v>12.75</v>
      </c>
      <c r="M13" s="29">
        <v>13.848498635122839</v>
      </c>
      <c r="N13" s="28">
        <v>13.13</v>
      </c>
      <c r="O13" s="28">
        <v>11.45</v>
      </c>
      <c r="P13" s="28">
        <v>13.18</v>
      </c>
      <c r="Q13" s="28">
        <v>13.56</v>
      </c>
      <c r="R13" s="28">
        <v>15.54</v>
      </c>
      <c r="S13" s="28">
        <v>14.91</v>
      </c>
      <c r="T13" s="27"/>
      <c r="U13" s="27">
        <v>305.84</v>
      </c>
      <c r="V13" s="27">
        <v>296.94</v>
      </c>
      <c r="W13" s="29">
        <v>296.88</v>
      </c>
      <c r="X13" s="29">
        <v>290.96</v>
      </c>
      <c r="Y13" s="34">
        <v>288.81</v>
      </c>
      <c r="Z13" s="34">
        <v>338.12</v>
      </c>
      <c r="AA13" s="61">
        <v>276.46</v>
      </c>
      <c r="AB13" s="61">
        <v>333.81</v>
      </c>
      <c r="AC13" s="61">
        <v>356.58</v>
      </c>
      <c r="AD13" s="27">
        <v>15.5599903851259</v>
      </c>
      <c r="AE13" s="27">
        <v>15.32</v>
      </c>
      <c r="AF13" s="29">
        <v>15.54</v>
      </c>
      <c r="AG13" s="29">
        <v>15.93</v>
      </c>
      <c r="AH13" s="34">
        <v>14.43</v>
      </c>
      <c r="AI13" s="34">
        <v>16.27</v>
      </c>
      <c r="AJ13" s="61">
        <v>14.46</v>
      </c>
      <c r="AK13" s="61">
        <v>17.39</v>
      </c>
      <c r="AL13" s="61">
        <v>18.33</v>
      </c>
    </row>
    <row r="14" spans="1:38" ht="15.75">
      <c r="A14" s="23" t="s">
        <v>52</v>
      </c>
      <c r="B14" s="27">
        <v>216.56</v>
      </c>
      <c r="C14" s="27">
        <v>218.38</v>
      </c>
      <c r="D14" s="27">
        <v>220.18</v>
      </c>
      <c r="E14" s="29">
        <v>218.38</v>
      </c>
      <c r="F14" s="28">
        <v>216.58</v>
      </c>
      <c r="G14" s="28">
        <v>216.58</v>
      </c>
      <c r="H14" s="60">
        <v>214.78</v>
      </c>
      <c r="I14" s="60">
        <v>218.39</v>
      </c>
      <c r="J14" s="60">
        <v>216.59</v>
      </c>
      <c r="K14" s="27">
        <v>10.1106600093443</v>
      </c>
      <c r="L14" s="27">
        <v>9.58</v>
      </c>
      <c r="M14" s="29">
        <v>10.017288444040036</v>
      </c>
      <c r="N14" s="28">
        <v>10.15</v>
      </c>
      <c r="O14" s="28">
        <v>9.05</v>
      </c>
      <c r="P14" s="28">
        <v>8.92</v>
      </c>
      <c r="Q14" s="28">
        <v>10.25</v>
      </c>
      <c r="R14" s="28">
        <v>11.22</v>
      </c>
      <c r="S14" s="28">
        <v>9.55</v>
      </c>
      <c r="T14" s="27"/>
      <c r="U14" s="27">
        <v>97.83</v>
      </c>
      <c r="V14" s="27">
        <v>98.65</v>
      </c>
      <c r="W14" s="29">
        <v>100.29</v>
      </c>
      <c r="X14" s="29">
        <v>99.47</v>
      </c>
      <c r="Y14" s="34">
        <v>98.65</v>
      </c>
      <c r="Z14" s="34">
        <v>98.65</v>
      </c>
      <c r="AA14" s="61">
        <v>97.83</v>
      </c>
      <c r="AB14" s="61">
        <v>99.47</v>
      </c>
      <c r="AC14" s="61">
        <v>98.65</v>
      </c>
      <c r="AD14" s="27">
        <v>4.97722292498322</v>
      </c>
      <c r="AE14" s="27">
        <v>5.09</v>
      </c>
      <c r="AF14" s="29">
        <v>5.25</v>
      </c>
      <c r="AG14" s="29">
        <v>5.44</v>
      </c>
      <c r="AH14" s="34">
        <v>4.93</v>
      </c>
      <c r="AI14" s="34">
        <v>4.75</v>
      </c>
      <c r="AJ14" s="61">
        <v>5.12</v>
      </c>
      <c r="AK14" s="61">
        <v>5.18</v>
      </c>
      <c r="AL14" s="61">
        <v>5.07</v>
      </c>
    </row>
    <row r="15" spans="1:38" ht="15.75">
      <c r="A15" s="23" t="s">
        <v>15</v>
      </c>
      <c r="B15" s="27">
        <v>9.07</v>
      </c>
      <c r="C15" s="27">
        <v>9.88</v>
      </c>
      <c r="D15" s="27">
        <v>8</v>
      </c>
      <c r="E15" s="29">
        <v>7.86</v>
      </c>
      <c r="F15" s="28">
        <v>7.79</v>
      </c>
      <c r="G15" s="28">
        <v>7.92</v>
      </c>
      <c r="H15" s="60">
        <v>7.85</v>
      </c>
      <c r="I15" s="60">
        <v>8.05</v>
      </c>
      <c r="J15" s="60">
        <v>8.12</v>
      </c>
      <c r="K15" s="27">
        <v>0.423456253623719</v>
      </c>
      <c r="L15" s="27">
        <v>0.43</v>
      </c>
      <c r="M15" s="29">
        <v>0.36396724294813465</v>
      </c>
      <c r="N15" s="28">
        <v>0.37</v>
      </c>
      <c r="O15" s="28">
        <v>0.33</v>
      </c>
      <c r="P15" s="28">
        <v>0.33</v>
      </c>
      <c r="Q15" s="28">
        <v>0.37</v>
      </c>
      <c r="R15" s="28">
        <v>0.41</v>
      </c>
      <c r="S15" s="28">
        <v>0.36</v>
      </c>
      <c r="T15" s="27"/>
      <c r="U15" s="27">
        <v>12.9</v>
      </c>
      <c r="V15" s="27">
        <v>14.48</v>
      </c>
      <c r="W15" s="29">
        <v>13.58</v>
      </c>
      <c r="X15" s="29">
        <v>13.35</v>
      </c>
      <c r="Y15" s="34">
        <v>13.35</v>
      </c>
      <c r="Z15" s="34">
        <v>13.57</v>
      </c>
      <c r="AA15" s="61">
        <v>13.46</v>
      </c>
      <c r="AB15" s="61">
        <v>13.8</v>
      </c>
      <c r="AC15" s="61">
        <v>13.91</v>
      </c>
      <c r="AD15" s="27">
        <v>0.656303544232685</v>
      </c>
      <c r="AE15" s="27">
        <v>0.75</v>
      </c>
      <c r="AF15" s="29">
        <v>0.71</v>
      </c>
      <c r="AG15" s="29">
        <v>0.73</v>
      </c>
      <c r="AH15" s="34">
        <v>0.67</v>
      </c>
      <c r="AI15" s="34">
        <v>0.65</v>
      </c>
      <c r="AJ15" s="61">
        <v>0.7</v>
      </c>
      <c r="AK15" s="61">
        <v>0.72</v>
      </c>
      <c r="AL15" s="61">
        <v>0.72</v>
      </c>
    </row>
    <row r="16" spans="1:38" ht="15.75">
      <c r="A16" s="23" t="s">
        <v>53</v>
      </c>
      <c r="B16" s="27">
        <v>67.75</v>
      </c>
      <c r="C16" s="27">
        <v>71.74</v>
      </c>
      <c r="D16" s="27">
        <v>59.56</v>
      </c>
      <c r="E16" s="29">
        <v>62.94</v>
      </c>
      <c r="F16" s="28">
        <v>90.69</v>
      </c>
      <c r="G16" s="28">
        <v>81.89</v>
      </c>
      <c r="H16" s="60">
        <v>71.74</v>
      </c>
      <c r="I16" s="60">
        <v>89.68</v>
      </c>
      <c r="J16" s="60">
        <v>104.41</v>
      </c>
      <c r="K16" s="27">
        <v>3.16308282061818</v>
      </c>
      <c r="L16" s="27">
        <v>3.15</v>
      </c>
      <c r="M16" s="29">
        <v>2.7097361237488626</v>
      </c>
      <c r="N16" s="28">
        <v>2.92</v>
      </c>
      <c r="O16" s="28">
        <v>3.79</v>
      </c>
      <c r="P16" s="28">
        <v>3.37</v>
      </c>
      <c r="Q16" s="28">
        <v>3.42</v>
      </c>
      <c r="R16" s="28">
        <v>4.61</v>
      </c>
      <c r="S16" s="28">
        <v>4.6</v>
      </c>
      <c r="T16" s="27"/>
      <c r="U16" s="27">
        <v>73.35</v>
      </c>
      <c r="V16" s="27">
        <v>77.66</v>
      </c>
      <c r="W16" s="29">
        <v>63.28</v>
      </c>
      <c r="X16" s="29">
        <v>66.88</v>
      </c>
      <c r="Y16" s="34">
        <v>96.36</v>
      </c>
      <c r="Z16" s="34">
        <v>87.01</v>
      </c>
      <c r="AA16" s="61">
        <v>76.22</v>
      </c>
      <c r="AB16" s="61">
        <v>95.28</v>
      </c>
      <c r="AC16" s="61">
        <v>110.93</v>
      </c>
      <c r="AD16" s="27">
        <v>3.73177247825329</v>
      </c>
      <c r="AE16" s="27">
        <v>4.01</v>
      </c>
      <c r="AF16" s="29">
        <v>3.31</v>
      </c>
      <c r="AG16" s="29">
        <v>3.66</v>
      </c>
      <c r="AH16" s="34">
        <v>4.82</v>
      </c>
      <c r="AI16" s="34">
        <v>4.19</v>
      </c>
      <c r="AJ16" s="61">
        <v>3.99</v>
      </c>
      <c r="AK16" s="61">
        <v>4.96</v>
      </c>
      <c r="AL16" s="61">
        <v>5.7</v>
      </c>
    </row>
    <row r="17" spans="1:38" ht="15.75">
      <c r="A17" s="23" t="s">
        <v>54</v>
      </c>
      <c r="B17" s="27">
        <v>272.91</v>
      </c>
      <c r="C17" s="27">
        <v>301.5</v>
      </c>
      <c r="D17" s="27">
        <v>258.98</v>
      </c>
      <c r="E17" s="29">
        <v>325.72</v>
      </c>
      <c r="F17" s="28">
        <v>477.38</v>
      </c>
      <c r="G17" s="28">
        <v>446.3</v>
      </c>
      <c r="H17" s="60">
        <v>405.27</v>
      </c>
      <c r="I17" s="60">
        <v>476.94</v>
      </c>
      <c r="J17" s="60">
        <v>607.08</v>
      </c>
      <c r="K17" s="27">
        <v>12.74</v>
      </c>
      <c r="L17" s="27">
        <v>13.22</v>
      </c>
      <c r="M17" s="29">
        <v>11.78</v>
      </c>
      <c r="N17" s="28">
        <v>15.14</v>
      </c>
      <c r="O17" s="28">
        <v>19.95</v>
      </c>
      <c r="P17" s="28">
        <v>18.37</v>
      </c>
      <c r="Q17" s="28">
        <v>19.34</v>
      </c>
      <c r="R17" s="28">
        <v>24.51</v>
      </c>
      <c r="S17" s="28">
        <v>26.77</v>
      </c>
      <c r="T17" s="27"/>
      <c r="U17" s="35" t="s">
        <v>55</v>
      </c>
      <c r="V17" s="35" t="s">
        <v>55</v>
      </c>
      <c r="W17" s="35" t="s">
        <v>55</v>
      </c>
      <c r="X17" s="36" t="s">
        <v>56</v>
      </c>
      <c r="Y17" s="36" t="s">
        <v>56</v>
      </c>
      <c r="Z17" s="36" t="s">
        <v>56</v>
      </c>
      <c r="AA17" s="62" t="s">
        <v>56</v>
      </c>
      <c r="AB17" s="62" t="s">
        <v>56</v>
      </c>
      <c r="AC17" s="62" t="s">
        <v>56</v>
      </c>
      <c r="AD17" s="35" t="s">
        <v>55</v>
      </c>
      <c r="AE17" s="35" t="s">
        <v>55</v>
      </c>
      <c r="AF17" s="35" t="s">
        <v>55</v>
      </c>
      <c r="AG17" s="36" t="s">
        <v>56</v>
      </c>
      <c r="AH17" s="36" t="s">
        <v>56</v>
      </c>
      <c r="AI17" s="36" t="s">
        <v>56</v>
      </c>
      <c r="AJ17" s="36" t="s">
        <v>56</v>
      </c>
      <c r="AK17" s="36" t="s">
        <v>56</v>
      </c>
      <c r="AL17" s="36" t="s">
        <v>56</v>
      </c>
    </row>
    <row r="18" spans="1:38" ht="15.75">
      <c r="A18" s="23" t="s">
        <v>57</v>
      </c>
      <c r="B18" s="27">
        <v>106.95</v>
      </c>
      <c r="C18" s="27">
        <v>109.74</v>
      </c>
      <c r="D18" s="27">
        <v>110.67</v>
      </c>
      <c r="E18" s="29">
        <v>112.53</v>
      </c>
      <c r="F18" s="28">
        <v>115.32</v>
      </c>
      <c r="G18" s="28">
        <v>119.04</v>
      </c>
      <c r="H18" s="60">
        <v>121.83</v>
      </c>
      <c r="I18" s="60">
        <v>124.62</v>
      </c>
      <c r="J18" s="60">
        <v>127.41</v>
      </c>
      <c r="K18" s="27">
        <v>4.99323553749247</v>
      </c>
      <c r="L18" s="27">
        <v>4.81</v>
      </c>
      <c r="M18" s="29">
        <v>5.035031847133758</v>
      </c>
      <c r="N18" s="28">
        <v>5.23</v>
      </c>
      <c r="O18" s="28">
        <v>4.82</v>
      </c>
      <c r="P18" s="28">
        <v>4.9</v>
      </c>
      <c r="Q18" s="28">
        <v>5.81</v>
      </c>
      <c r="R18" s="28">
        <v>6.4</v>
      </c>
      <c r="S18" s="28">
        <v>5.62</v>
      </c>
      <c r="T18" s="27"/>
      <c r="U18" s="27">
        <v>70.41</v>
      </c>
      <c r="V18" s="27">
        <v>72.25</v>
      </c>
      <c r="W18" s="29">
        <v>72.86</v>
      </c>
      <c r="X18" s="33">
        <v>74.08</v>
      </c>
      <c r="Y18" s="34">
        <v>75.92</v>
      </c>
      <c r="Z18" s="34">
        <v>78.37</v>
      </c>
      <c r="AA18" s="61">
        <v>80.21</v>
      </c>
      <c r="AB18" s="61">
        <v>82.05</v>
      </c>
      <c r="AC18" s="61">
        <v>83.89</v>
      </c>
      <c r="AD18" s="27">
        <v>3.58219632166072</v>
      </c>
      <c r="AE18" s="27">
        <v>3.73</v>
      </c>
      <c r="AF18" s="29">
        <v>3.81</v>
      </c>
      <c r="AG18" s="29">
        <v>4.05</v>
      </c>
      <c r="AH18" s="34">
        <v>3.79</v>
      </c>
      <c r="AI18" s="34">
        <v>3.77</v>
      </c>
      <c r="AJ18" s="61">
        <v>4.2</v>
      </c>
      <c r="AK18" s="61">
        <v>4.27</v>
      </c>
      <c r="AL18" s="61">
        <v>4.31</v>
      </c>
    </row>
    <row r="19" spans="1:38" ht="15.75">
      <c r="A19" s="23" t="s">
        <v>58</v>
      </c>
      <c r="B19" s="27">
        <v>468.02</v>
      </c>
      <c r="C19" s="27">
        <v>491.96</v>
      </c>
      <c r="D19" s="27">
        <v>554.12</v>
      </c>
      <c r="E19" s="29">
        <v>582.09</v>
      </c>
      <c r="F19" s="28">
        <v>594.35</v>
      </c>
      <c r="G19" s="28">
        <v>634.61</v>
      </c>
      <c r="H19" s="60">
        <v>669.52</v>
      </c>
      <c r="I19" s="60">
        <v>699.63</v>
      </c>
      <c r="J19" s="60">
        <v>726.63</v>
      </c>
      <c r="K19" s="27">
        <v>21.8507161875383</v>
      </c>
      <c r="L19" s="27">
        <v>21.57</v>
      </c>
      <c r="M19" s="29">
        <v>25.21019108280255</v>
      </c>
      <c r="N19" s="28">
        <v>27.05</v>
      </c>
      <c r="O19" s="28">
        <v>24.84</v>
      </c>
      <c r="P19" s="28">
        <v>26.13</v>
      </c>
      <c r="Q19" s="28">
        <v>31.94</v>
      </c>
      <c r="R19" s="28">
        <v>35.95</v>
      </c>
      <c r="S19" s="28">
        <v>32.04</v>
      </c>
      <c r="T19" s="27"/>
      <c r="U19" s="27">
        <v>421.8</v>
      </c>
      <c r="V19" s="27">
        <v>432.59</v>
      </c>
      <c r="W19" s="29">
        <v>455.4</v>
      </c>
      <c r="X19" s="29">
        <v>497.01</v>
      </c>
      <c r="Y19" s="34">
        <v>499.76</v>
      </c>
      <c r="Z19" s="34">
        <v>527.29</v>
      </c>
      <c r="AA19" s="61">
        <v>533.45</v>
      </c>
      <c r="AB19" s="61">
        <v>574.81</v>
      </c>
      <c r="AC19" s="61">
        <v>624.96</v>
      </c>
      <c r="AD19" s="27">
        <v>21.4595996090966</v>
      </c>
      <c r="AE19" s="27">
        <v>22.32</v>
      </c>
      <c r="AF19" s="29">
        <v>23.84</v>
      </c>
      <c r="AG19" s="29">
        <v>27.2</v>
      </c>
      <c r="AH19" s="34">
        <v>24.98</v>
      </c>
      <c r="AI19" s="34">
        <v>25.37</v>
      </c>
      <c r="AJ19" s="61">
        <v>27.9</v>
      </c>
      <c r="AK19" s="61">
        <v>29.94</v>
      </c>
      <c r="AL19" s="61">
        <v>32.13</v>
      </c>
    </row>
    <row r="20" spans="1:38" ht="15.75">
      <c r="A20" s="23" t="s">
        <v>59</v>
      </c>
      <c r="B20" s="27">
        <v>143.42</v>
      </c>
      <c r="C20" s="27">
        <v>148.98</v>
      </c>
      <c r="D20" s="27">
        <v>145.95</v>
      </c>
      <c r="E20" s="29">
        <v>160.76</v>
      </c>
      <c r="F20" s="28">
        <v>187.24</v>
      </c>
      <c r="G20" s="28">
        <v>88.95</v>
      </c>
      <c r="H20" s="60">
        <v>92.42</v>
      </c>
      <c r="I20" s="60">
        <v>83.96</v>
      </c>
      <c r="J20" s="60">
        <v>162.64</v>
      </c>
      <c r="K20" s="27">
        <v>6.69593119015587</v>
      </c>
      <c r="L20" s="27">
        <v>6.53</v>
      </c>
      <c r="M20" s="29">
        <v>6.640127388535032</v>
      </c>
      <c r="N20" s="28">
        <v>7.47</v>
      </c>
      <c r="O20" s="28">
        <v>7.82</v>
      </c>
      <c r="P20" s="28">
        <v>3.66</v>
      </c>
      <c r="Q20" s="28">
        <v>4.41</v>
      </c>
      <c r="R20" s="28">
        <v>4.31</v>
      </c>
      <c r="S20" s="28">
        <v>7.17</v>
      </c>
      <c r="T20" s="27"/>
      <c r="U20" s="27">
        <v>238.67</v>
      </c>
      <c r="V20" s="27">
        <v>143.45</v>
      </c>
      <c r="W20" s="29">
        <v>165.02</v>
      </c>
      <c r="X20" s="29">
        <v>161.32</v>
      </c>
      <c r="Y20" s="34">
        <v>152.65</v>
      </c>
      <c r="Z20" s="34">
        <v>64.42</v>
      </c>
      <c r="AA20" s="61">
        <v>59.89</v>
      </c>
      <c r="AB20" s="61">
        <v>56.84</v>
      </c>
      <c r="AC20" s="61">
        <v>57.12</v>
      </c>
      <c r="AD20" s="27">
        <v>12.1426330931794</v>
      </c>
      <c r="AE20" s="27">
        <v>7.4</v>
      </c>
      <c r="AF20" s="29">
        <v>8.64</v>
      </c>
      <c r="AG20" s="29">
        <v>8.83</v>
      </c>
      <c r="AH20" s="34">
        <v>7.63</v>
      </c>
      <c r="AI20" s="34">
        <v>3.1</v>
      </c>
      <c r="AJ20" s="61">
        <v>3.13</v>
      </c>
      <c r="AK20" s="61">
        <v>2.96</v>
      </c>
      <c r="AL20" s="61">
        <v>2.94</v>
      </c>
    </row>
    <row r="21" spans="1:38" ht="15.75">
      <c r="A21" s="23" t="s">
        <v>60</v>
      </c>
      <c r="B21" s="27">
        <v>3.91</v>
      </c>
      <c r="C21" s="27">
        <v>4.12</v>
      </c>
      <c r="D21" s="27">
        <v>3.88</v>
      </c>
      <c r="E21" s="29">
        <v>3.81</v>
      </c>
      <c r="F21" s="28">
        <v>3.98</v>
      </c>
      <c r="G21" s="28">
        <v>4.12</v>
      </c>
      <c r="H21" s="60">
        <v>4.09</v>
      </c>
      <c r="I21" s="60">
        <v>4.26</v>
      </c>
      <c r="J21" s="60">
        <v>4.53</v>
      </c>
      <c r="K21" s="27">
        <v>0.182548395994348</v>
      </c>
      <c r="L21" s="27">
        <v>0.18</v>
      </c>
      <c r="M21" s="29">
        <v>0.18016378525932666</v>
      </c>
      <c r="N21" s="28">
        <v>0.18</v>
      </c>
      <c r="O21" s="28">
        <v>0.17</v>
      </c>
      <c r="P21" s="28">
        <v>0.17</v>
      </c>
      <c r="Q21" s="28">
        <v>0.2</v>
      </c>
      <c r="R21" s="28">
        <v>0.22</v>
      </c>
      <c r="S21" s="28">
        <v>0.2</v>
      </c>
      <c r="T21" s="27"/>
      <c r="U21" s="27">
        <v>18.74</v>
      </c>
      <c r="V21" s="27">
        <v>19.72</v>
      </c>
      <c r="W21" s="29">
        <v>20.58</v>
      </c>
      <c r="X21" s="29">
        <v>19.88</v>
      </c>
      <c r="Y21" s="34">
        <v>20.78</v>
      </c>
      <c r="Z21" s="34">
        <v>21.5</v>
      </c>
      <c r="AA21" s="61">
        <v>21.32</v>
      </c>
      <c r="AB21" s="61">
        <v>22.22</v>
      </c>
      <c r="AC21" s="61">
        <v>23.65</v>
      </c>
      <c r="AD21" s="27">
        <v>0.953420807668257</v>
      </c>
      <c r="AE21" s="27">
        <v>1.02</v>
      </c>
      <c r="AF21" s="29">
        <v>1.08</v>
      </c>
      <c r="AG21" s="29">
        <v>1.09</v>
      </c>
      <c r="AH21" s="34">
        <v>1.04</v>
      </c>
      <c r="AI21" s="34">
        <v>1.03</v>
      </c>
      <c r="AJ21" s="61">
        <v>1.12</v>
      </c>
      <c r="AK21" s="61">
        <v>1.16</v>
      </c>
      <c r="AL21" s="61">
        <v>1.22</v>
      </c>
    </row>
    <row r="22" spans="1:38" ht="15.75">
      <c r="A22" s="23" t="s">
        <v>61</v>
      </c>
      <c r="B22" s="27">
        <f>SUM(B12:B21)</f>
        <v>1626.89</v>
      </c>
      <c r="C22" s="27">
        <f>SUM(C12:C21)</f>
        <v>1704.6799999999998</v>
      </c>
      <c r="D22" s="27">
        <f>SUM(D12:D21)</f>
        <v>1724.8300000000002</v>
      </c>
      <c r="E22" s="29">
        <f>SUM(E12:E21)</f>
        <v>1820.2099999999998</v>
      </c>
      <c r="F22" s="28">
        <v>2027.3299130434782</v>
      </c>
      <c r="G22" s="29">
        <f>SUM(G12:G21)</f>
        <v>1983.3999999999999</v>
      </c>
      <c r="H22" s="29">
        <f>SUM(H12:H21)</f>
        <v>1940.4999999999998</v>
      </c>
      <c r="I22" s="29">
        <f>SUM(I12:I21)</f>
        <v>2082.57</v>
      </c>
      <c r="J22" s="29">
        <f>SUM(J12:J21)</f>
        <v>2372.17</v>
      </c>
      <c r="K22" s="27">
        <v>75.96</v>
      </c>
      <c r="L22" s="27">
        <f aca="true" t="shared" si="3" ref="L22:S22">SUM(L12:L21)</f>
        <v>74.75</v>
      </c>
      <c r="M22" s="29">
        <f t="shared" si="3"/>
        <v>78.47381255686989</v>
      </c>
      <c r="N22" s="29">
        <f t="shared" si="3"/>
        <v>84.59</v>
      </c>
      <c r="O22" s="29">
        <f t="shared" si="3"/>
        <v>84.73</v>
      </c>
      <c r="P22" s="29">
        <f t="shared" si="3"/>
        <v>81.66</v>
      </c>
      <c r="Q22" s="29">
        <f t="shared" si="3"/>
        <v>92.58</v>
      </c>
      <c r="R22" s="29">
        <f t="shared" si="3"/>
        <v>107.00000000000001</v>
      </c>
      <c r="S22" s="29">
        <f t="shared" si="3"/>
        <v>104.59</v>
      </c>
      <c r="T22" s="27"/>
      <c r="U22" s="27">
        <v>1343.34</v>
      </c>
      <c r="V22" s="27">
        <f aca="true" t="shared" si="4" ref="V22:AC22">SUM(V12:V21)</f>
        <v>1255.78</v>
      </c>
      <c r="W22" s="29">
        <f t="shared" si="4"/>
        <v>1287.9299999999998</v>
      </c>
      <c r="X22" s="29">
        <f t="shared" si="4"/>
        <v>1321.28</v>
      </c>
      <c r="Y22" s="29">
        <f t="shared" si="4"/>
        <v>1348.89</v>
      </c>
      <c r="Z22" s="29">
        <f t="shared" si="4"/>
        <v>1334.96</v>
      </c>
      <c r="AA22" s="29">
        <f t="shared" si="4"/>
        <v>1265.73</v>
      </c>
      <c r="AB22" s="29">
        <f t="shared" si="4"/>
        <v>1388.62</v>
      </c>
      <c r="AC22" s="29">
        <f t="shared" si="4"/>
        <v>1485.1999999999998</v>
      </c>
      <c r="AD22" s="27">
        <v>68.344093264305</v>
      </c>
      <c r="AE22" s="27">
        <f>SUM(AE12:AE21)</f>
        <v>64.8</v>
      </c>
      <c r="AF22" s="29">
        <v>67.43</v>
      </c>
      <c r="AG22" s="29">
        <f>SUM(AG12:AG21)</f>
        <v>72.31</v>
      </c>
      <c r="AH22" s="29">
        <f>SUM(AH12:AH21)</f>
        <v>67.42</v>
      </c>
      <c r="AI22" s="29">
        <f>SUM(AI12:AI21)</f>
        <v>64.22999999999999</v>
      </c>
      <c r="AJ22" s="29">
        <f>SUM(AJ12:AJ21)</f>
        <v>66.21000000000001</v>
      </c>
      <c r="AK22" s="29">
        <f>SUM(AK12:AK21)</f>
        <v>72.32999999999998</v>
      </c>
      <c r="AL22" s="29">
        <f>SUM(AL12:AL21)</f>
        <v>76.36</v>
      </c>
    </row>
    <row r="23" spans="1:38" ht="15.75">
      <c r="A23" s="21"/>
      <c r="B23" s="27"/>
      <c r="C23" s="32"/>
      <c r="D23" s="32"/>
      <c r="E23" s="33"/>
      <c r="F23" s="28"/>
      <c r="G23" s="28"/>
      <c r="H23" s="28"/>
      <c r="I23" s="28"/>
      <c r="J23" s="28"/>
      <c r="K23" s="32"/>
      <c r="L23" s="32"/>
      <c r="M23" s="33"/>
      <c r="N23" s="28"/>
      <c r="O23" s="28"/>
      <c r="P23" s="28"/>
      <c r="Q23" s="28"/>
      <c r="R23" s="28"/>
      <c r="S23" s="28"/>
      <c r="T23" s="32"/>
      <c r="U23" s="27"/>
      <c r="V23" s="27"/>
      <c r="W23" s="29"/>
      <c r="X23" s="29"/>
      <c r="Y23" s="29" t="s">
        <v>1</v>
      </c>
      <c r="Z23" s="29" t="s">
        <v>1</v>
      </c>
      <c r="AA23" s="29" t="s">
        <v>1</v>
      </c>
      <c r="AB23" s="29" t="s">
        <v>1</v>
      </c>
      <c r="AC23" s="29" t="s">
        <v>1</v>
      </c>
      <c r="AD23" s="32"/>
      <c r="AE23" s="32"/>
      <c r="AF23" s="33"/>
      <c r="AG23" s="33"/>
      <c r="AH23" s="34"/>
      <c r="AI23" s="34"/>
      <c r="AJ23" s="34"/>
      <c r="AK23" s="2"/>
      <c r="AL23" s="2"/>
    </row>
    <row r="24" spans="1:38" ht="15.75">
      <c r="A24" s="21"/>
      <c r="B24" s="27"/>
      <c r="C24" s="27"/>
      <c r="D24" s="32"/>
      <c r="E24" s="33"/>
      <c r="F24" s="28"/>
      <c r="G24" s="28"/>
      <c r="H24" s="28"/>
      <c r="I24" s="28"/>
      <c r="J24" s="28"/>
      <c r="K24" s="32"/>
      <c r="L24" s="32"/>
      <c r="M24" s="33"/>
      <c r="N24" s="28"/>
      <c r="O24" s="28"/>
      <c r="P24" s="28"/>
      <c r="Q24" s="28"/>
      <c r="R24" s="28"/>
      <c r="S24" s="28"/>
      <c r="T24" s="32"/>
      <c r="U24" s="27"/>
      <c r="V24" s="27"/>
      <c r="W24" s="29"/>
      <c r="X24" s="29"/>
      <c r="Y24" s="37"/>
      <c r="Z24" s="37"/>
      <c r="AA24" s="37"/>
      <c r="AB24" s="37"/>
      <c r="AC24" s="37"/>
      <c r="AD24" s="32"/>
      <c r="AE24" s="32"/>
      <c r="AF24" s="33"/>
      <c r="AG24" s="33"/>
      <c r="AH24" s="34"/>
      <c r="AI24" s="34"/>
      <c r="AJ24" s="34"/>
      <c r="AK24" s="2"/>
      <c r="AL24" s="2"/>
    </row>
    <row r="25" spans="1:38" ht="15.75">
      <c r="A25" s="23" t="s">
        <v>62</v>
      </c>
      <c r="B25" s="27">
        <v>116.32</v>
      </c>
      <c r="C25" s="27">
        <v>149.71</v>
      </c>
      <c r="D25" s="27">
        <v>181.75</v>
      </c>
      <c r="E25" s="29">
        <v>184.8</v>
      </c>
      <c r="F25" s="28">
        <v>189.38</v>
      </c>
      <c r="G25" s="28">
        <v>195.49</v>
      </c>
      <c r="H25" s="28">
        <v>200.07</v>
      </c>
      <c r="I25" s="28">
        <v>204.65</v>
      </c>
      <c r="J25" s="28">
        <v>209.23</v>
      </c>
      <c r="K25" s="27">
        <v>5.43069806190859</v>
      </c>
      <c r="L25" s="27">
        <v>6.56622807017544</v>
      </c>
      <c r="M25" s="29">
        <v>8.268880800727935</v>
      </c>
      <c r="N25" s="28">
        <v>8.59</v>
      </c>
      <c r="O25" s="28">
        <v>7.91</v>
      </c>
      <c r="P25" s="28">
        <v>8.05</v>
      </c>
      <c r="Q25" s="28">
        <v>9.55</v>
      </c>
      <c r="R25" s="28">
        <v>10.52</v>
      </c>
      <c r="S25" s="28">
        <v>9.23</v>
      </c>
      <c r="T25" s="27"/>
      <c r="U25" s="27">
        <v>163.48</v>
      </c>
      <c r="V25" s="27">
        <v>210.4</v>
      </c>
      <c r="W25" s="29">
        <v>202.86</v>
      </c>
      <c r="X25" s="29">
        <v>206.27</v>
      </c>
      <c r="Y25" s="34">
        <v>211.38</v>
      </c>
      <c r="Z25" s="34">
        <v>218.2</v>
      </c>
      <c r="AA25" s="61">
        <v>223.31</v>
      </c>
      <c r="AB25" s="61">
        <v>228.42</v>
      </c>
      <c r="AC25" s="61">
        <v>233.53</v>
      </c>
      <c r="AD25" s="27">
        <v>8.31724832644646</v>
      </c>
      <c r="AE25" s="27">
        <v>10.86</v>
      </c>
      <c r="AF25" s="29">
        <v>10.62</v>
      </c>
      <c r="AG25" s="29">
        <v>11.29</v>
      </c>
      <c r="AH25" s="34">
        <v>10.56</v>
      </c>
      <c r="AI25" s="34">
        <v>10.5</v>
      </c>
      <c r="AJ25" s="61">
        <v>11.68</v>
      </c>
      <c r="AK25" s="61">
        <v>11.9</v>
      </c>
      <c r="AL25" s="61">
        <v>12.01</v>
      </c>
    </row>
    <row r="26" spans="1:38" ht="15.75">
      <c r="A26" s="23" t="s">
        <v>63</v>
      </c>
      <c r="B26" s="27">
        <v>111.78</v>
      </c>
      <c r="C26" s="27">
        <v>122.91</v>
      </c>
      <c r="D26" s="27">
        <v>140.61</v>
      </c>
      <c r="E26" s="29">
        <v>141.26</v>
      </c>
      <c r="F26" s="28">
        <v>142.27</v>
      </c>
      <c r="G26" s="28">
        <v>148.49</v>
      </c>
      <c r="H26" s="28">
        <v>148.27</v>
      </c>
      <c r="I26" s="28">
        <v>152.02</v>
      </c>
      <c r="J26" s="28">
        <v>153.76</v>
      </c>
      <c r="K26" s="27">
        <v>5.21873649725019</v>
      </c>
      <c r="L26" s="27">
        <v>5.39078947368421</v>
      </c>
      <c r="M26" s="29">
        <v>6.397179253867152</v>
      </c>
      <c r="N26" s="28">
        <v>6.56</v>
      </c>
      <c r="O26" s="28">
        <v>5.95</v>
      </c>
      <c r="P26" s="28">
        <v>6.11</v>
      </c>
      <c r="Q26" s="28">
        <v>7.07</v>
      </c>
      <c r="R26" s="28">
        <v>7.81</v>
      </c>
      <c r="S26" s="28">
        <v>6.78</v>
      </c>
      <c r="T26" s="27"/>
      <c r="U26" s="27">
        <v>40.13</v>
      </c>
      <c r="V26" s="27">
        <v>44.22</v>
      </c>
      <c r="W26" s="29">
        <v>44.88</v>
      </c>
      <c r="X26" s="29">
        <v>45.45</v>
      </c>
      <c r="Y26" s="34">
        <v>46.19</v>
      </c>
      <c r="Z26" s="34">
        <v>47.18</v>
      </c>
      <c r="AA26" s="61">
        <v>47.63</v>
      </c>
      <c r="AB26" s="61">
        <v>48.58</v>
      </c>
      <c r="AC26" s="61">
        <v>48.85</v>
      </c>
      <c r="AD26" s="27">
        <v>2.04166366124478</v>
      </c>
      <c r="AE26" s="27">
        <v>2.28</v>
      </c>
      <c r="AF26" s="29">
        <v>2.35</v>
      </c>
      <c r="AG26" s="29">
        <v>2.49</v>
      </c>
      <c r="AH26" s="34">
        <v>2.31</v>
      </c>
      <c r="AI26" s="34">
        <v>2.27</v>
      </c>
      <c r="AJ26" s="61">
        <v>2.49</v>
      </c>
      <c r="AK26" s="61">
        <v>2.53</v>
      </c>
      <c r="AL26" s="61">
        <v>2.51</v>
      </c>
    </row>
    <row r="27" spans="1:38" ht="15.75">
      <c r="A27" s="23" t="s">
        <v>64</v>
      </c>
      <c r="B27" s="27">
        <v>129.03</v>
      </c>
      <c r="C27" s="27">
        <v>142.47</v>
      </c>
      <c r="D27" s="27">
        <v>169.37</v>
      </c>
      <c r="E27" s="29">
        <v>164.71</v>
      </c>
      <c r="F27" s="28">
        <v>174.03</v>
      </c>
      <c r="G27" s="28">
        <v>181.8</v>
      </c>
      <c r="H27" s="28">
        <v>161.6</v>
      </c>
      <c r="I27" s="28">
        <v>161.6</v>
      </c>
      <c r="J27" s="28">
        <v>163.18</v>
      </c>
      <c r="K27" s="27">
        <v>6.0240970678135</v>
      </c>
      <c r="L27" s="27">
        <v>6.24868421052632</v>
      </c>
      <c r="M27" s="29">
        <v>7.705641492265696</v>
      </c>
      <c r="N27" s="28">
        <v>7.65</v>
      </c>
      <c r="O27" s="28">
        <v>7.27</v>
      </c>
      <c r="P27" s="28">
        <v>7.48</v>
      </c>
      <c r="Q27" s="28">
        <v>7.71</v>
      </c>
      <c r="R27" s="28">
        <v>8.3</v>
      </c>
      <c r="S27" s="28">
        <v>7.19</v>
      </c>
      <c r="T27" s="27"/>
      <c r="U27" s="27">
        <v>64.5</v>
      </c>
      <c r="V27" s="27">
        <v>71.22</v>
      </c>
      <c r="W27" s="29">
        <v>76.68</v>
      </c>
      <c r="X27" s="29">
        <v>74.57</v>
      </c>
      <c r="Y27" s="34">
        <v>78.79</v>
      </c>
      <c r="Z27" s="34">
        <v>82.31</v>
      </c>
      <c r="AA27" s="61">
        <v>73.16</v>
      </c>
      <c r="AB27" s="61">
        <v>73.16</v>
      </c>
      <c r="AC27" s="61">
        <v>73.88</v>
      </c>
      <c r="AD27" s="27">
        <v>3.28151772116342</v>
      </c>
      <c r="AE27" s="27">
        <v>3.67</v>
      </c>
      <c r="AF27" s="29">
        <v>4.01</v>
      </c>
      <c r="AG27" s="29">
        <v>4.08</v>
      </c>
      <c r="AH27" s="34">
        <v>3.94</v>
      </c>
      <c r="AI27" s="34">
        <v>3.96</v>
      </c>
      <c r="AJ27" s="61">
        <v>3.83</v>
      </c>
      <c r="AK27" s="61">
        <v>3.81</v>
      </c>
      <c r="AL27" s="61">
        <v>3.8</v>
      </c>
    </row>
    <row r="28" spans="1:38" ht="15.75">
      <c r="A28" s="23" t="s">
        <v>65</v>
      </c>
      <c r="B28" s="27">
        <v>357.13</v>
      </c>
      <c r="C28" s="27">
        <v>415.09</v>
      </c>
      <c r="D28" s="27">
        <f aca="true" t="shared" si="5" ref="D28:J28">SUM(D25:D27)</f>
        <v>491.73</v>
      </c>
      <c r="E28" s="29">
        <f t="shared" si="5"/>
        <v>490.77</v>
      </c>
      <c r="F28" s="29">
        <f t="shared" si="5"/>
        <v>505.67999999999995</v>
      </c>
      <c r="G28" s="29">
        <f t="shared" si="5"/>
        <v>525.78</v>
      </c>
      <c r="H28" s="29">
        <f t="shared" si="5"/>
        <v>509.94000000000005</v>
      </c>
      <c r="I28" s="29">
        <f t="shared" si="5"/>
        <v>518.27</v>
      </c>
      <c r="J28" s="29">
        <f t="shared" si="5"/>
        <v>526.1700000000001</v>
      </c>
      <c r="K28" s="27">
        <v>16.6735316269723</v>
      </c>
      <c r="L28" s="27">
        <f>SUM(L25:L27)</f>
        <v>18.20570175438597</v>
      </c>
      <c r="M28" s="29">
        <f>SUM(M25:M27)</f>
        <v>22.37170154686078</v>
      </c>
      <c r="N28" s="28">
        <v>22.8</v>
      </c>
      <c r="O28" s="28">
        <v>21.13</v>
      </c>
      <c r="P28" s="29">
        <f>SUM(P25:P27)</f>
        <v>21.64</v>
      </c>
      <c r="Q28" s="29">
        <f>SUM(Q25:Q27)</f>
        <v>24.330000000000002</v>
      </c>
      <c r="R28" s="29">
        <f>SUM(R25:R27)</f>
        <v>26.63</v>
      </c>
      <c r="S28" s="29">
        <f>SUM(S25:S27)</f>
        <v>23.200000000000003</v>
      </c>
      <c r="T28" s="27"/>
      <c r="U28" s="27">
        <v>268.11</v>
      </c>
      <c r="V28" s="27">
        <f aca="true" t="shared" si="6" ref="V28:AC28">SUM(V25:V27)</f>
        <v>325.84000000000003</v>
      </c>
      <c r="W28" s="29">
        <f t="shared" si="6"/>
        <v>324.42</v>
      </c>
      <c r="X28" s="29">
        <f t="shared" si="6"/>
        <v>326.29</v>
      </c>
      <c r="Y28" s="29">
        <f t="shared" si="6"/>
        <v>336.36</v>
      </c>
      <c r="Z28" s="29">
        <f t="shared" si="6"/>
        <v>347.69</v>
      </c>
      <c r="AA28" s="29">
        <f t="shared" si="6"/>
        <v>344.1</v>
      </c>
      <c r="AB28" s="29">
        <f t="shared" si="6"/>
        <v>350.15999999999997</v>
      </c>
      <c r="AC28" s="29">
        <f t="shared" si="6"/>
        <v>356.26</v>
      </c>
      <c r="AD28" s="27">
        <v>13.6404297088547</v>
      </c>
      <c r="AE28" s="27">
        <f>SUM(AE25:AE27)</f>
        <v>16.81</v>
      </c>
      <c r="AF28" s="29">
        <v>16.99</v>
      </c>
      <c r="AG28" s="29">
        <f>SUM(AG25:AG27)</f>
        <v>17.86</v>
      </c>
      <c r="AH28" s="29">
        <f>SUM(AH25:AH27)</f>
        <v>16.810000000000002</v>
      </c>
      <c r="AI28" s="29">
        <f>SUM(AI25:AI27)</f>
        <v>16.73</v>
      </c>
      <c r="AJ28" s="29">
        <f>SUM(AJ25:AJ27)</f>
        <v>18</v>
      </c>
      <c r="AK28" s="29">
        <f>SUM(AK25:AK27)</f>
        <v>18.24</v>
      </c>
      <c r="AL28" s="29">
        <f>SUM(AL25:AL27)</f>
        <v>18.32</v>
      </c>
    </row>
    <row r="29" spans="1:36" ht="15.75">
      <c r="A29" s="21"/>
      <c r="B29" s="27"/>
      <c r="C29" s="27"/>
      <c r="D29" s="27"/>
      <c r="E29" s="29"/>
      <c r="F29" s="29"/>
      <c r="G29" s="29"/>
      <c r="H29" s="29"/>
      <c r="I29" s="29"/>
      <c r="J29" s="29"/>
      <c r="K29" s="32"/>
      <c r="L29" s="27"/>
      <c r="M29" s="29"/>
      <c r="N29" s="29"/>
      <c r="O29" s="37"/>
      <c r="P29" s="37"/>
      <c r="Q29" s="37"/>
      <c r="R29" s="37"/>
      <c r="S29" s="37"/>
      <c r="T29" s="32"/>
      <c r="U29" s="27"/>
      <c r="V29" s="27"/>
      <c r="W29" s="29"/>
      <c r="X29" s="29"/>
      <c r="Y29" s="34"/>
      <c r="Z29" s="34"/>
      <c r="AA29" s="34"/>
      <c r="AB29" s="34"/>
      <c r="AC29" s="34"/>
      <c r="AD29" s="32"/>
      <c r="AE29" s="32"/>
      <c r="AF29" s="33"/>
      <c r="AG29" s="33"/>
      <c r="AH29" s="33"/>
      <c r="AI29" s="33"/>
      <c r="AJ29" s="33"/>
    </row>
    <row r="30" spans="1:38" ht="15.75">
      <c r="A30" s="23" t="s">
        <v>66</v>
      </c>
      <c r="B30" s="27">
        <f aca="true" t="shared" si="7" ref="B30:O30">B22+B28</f>
        <v>1984.02</v>
      </c>
      <c r="C30" s="27">
        <f t="shared" si="7"/>
        <v>2119.77</v>
      </c>
      <c r="D30" s="27">
        <f t="shared" si="7"/>
        <v>2216.5600000000004</v>
      </c>
      <c r="E30" s="29">
        <f t="shared" si="7"/>
        <v>2310.9799999999996</v>
      </c>
      <c r="F30" s="29">
        <f t="shared" si="7"/>
        <v>2533.0099130434783</v>
      </c>
      <c r="G30" s="29">
        <f>G22+G28</f>
        <v>2509.18</v>
      </c>
      <c r="H30" s="29">
        <f>H22+H28</f>
        <v>2450.4399999999996</v>
      </c>
      <c r="I30" s="29">
        <f>I22+I28</f>
        <v>2600.84</v>
      </c>
      <c r="J30" s="29">
        <f>J22+J28</f>
        <v>2898.34</v>
      </c>
      <c r="K30" s="27">
        <f t="shared" si="7"/>
        <v>92.63353162697229</v>
      </c>
      <c r="L30" s="27">
        <f t="shared" si="7"/>
        <v>92.95570175438597</v>
      </c>
      <c r="M30" s="29">
        <f t="shared" si="7"/>
        <v>100.84551410373066</v>
      </c>
      <c r="N30" s="29">
        <f t="shared" si="7"/>
        <v>107.39</v>
      </c>
      <c r="O30" s="29">
        <f t="shared" si="7"/>
        <v>105.86</v>
      </c>
      <c r="P30" s="29">
        <f>P22+P28</f>
        <v>103.3</v>
      </c>
      <c r="Q30" s="29">
        <f>Q22+Q28</f>
        <v>116.91</v>
      </c>
      <c r="R30" s="29">
        <f>R22+R28</f>
        <v>133.63000000000002</v>
      </c>
      <c r="S30" s="29">
        <f>S22+S28</f>
        <v>127.79</v>
      </c>
      <c r="T30" s="27"/>
      <c r="U30" s="27">
        <v>1611.45</v>
      </c>
      <c r="V30" s="27">
        <f aca="true" t="shared" si="8" ref="V30:AA30">V22+V28</f>
        <v>1581.62</v>
      </c>
      <c r="W30" s="29">
        <f t="shared" si="8"/>
        <v>1612.35</v>
      </c>
      <c r="X30" s="29">
        <f t="shared" si="8"/>
        <v>1647.57</v>
      </c>
      <c r="Y30" s="29">
        <f t="shared" si="8"/>
        <v>1685.25</v>
      </c>
      <c r="Z30" s="29">
        <f t="shared" si="8"/>
        <v>1682.65</v>
      </c>
      <c r="AA30" s="29">
        <f t="shared" si="8"/>
        <v>1609.83</v>
      </c>
      <c r="AB30" s="29">
        <f>AB22+AB28</f>
        <v>1738.7799999999997</v>
      </c>
      <c r="AC30" s="29">
        <f>AC22+AC28</f>
        <v>1841.4599999999998</v>
      </c>
      <c r="AD30" s="27">
        <v>81.9845229731597</v>
      </c>
      <c r="AE30" s="27">
        <f aca="true" t="shared" si="9" ref="AE30:AJ30">AE22+AE28</f>
        <v>81.61</v>
      </c>
      <c r="AF30" s="29">
        <f t="shared" si="9"/>
        <v>84.42</v>
      </c>
      <c r="AG30" s="29">
        <f t="shared" si="9"/>
        <v>90.17</v>
      </c>
      <c r="AH30" s="29">
        <f t="shared" si="9"/>
        <v>84.23</v>
      </c>
      <c r="AI30" s="29">
        <f t="shared" si="9"/>
        <v>80.96</v>
      </c>
      <c r="AJ30" s="29">
        <f t="shared" si="9"/>
        <v>84.21000000000001</v>
      </c>
      <c r="AK30" s="29">
        <f>AK22+AK28</f>
        <v>90.56999999999998</v>
      </c>
      <c r="AL30" s="29">
        <f>AL22+AL28</f>
        <v>94.68</v>
      </c>
    </row>
    <row r="31" spans="1:38" ht="15.75">
      <c r="A31" s="21"/>
      <c r="B31" s="31" t="s">
        <v>1</v>
      </c>
      <c r="C31" s="31" t="s">
        <v>1</v>
      </c>
      <c r="D31" s="31" t="s">
        <v>1</v>
      </c>
      <c r="E31" s="29"/>
      <c r="F31" s="29"/>
      <c r="G31" s="29"/>
      <c r="H31" s="29"/>
      <c r="I31" s="29"/>
      <c r="J31" s="29"/>
      <c r="K31" s="32"/>
      <c r="L31" s="27"/>
      <c r="M31" s="29"/>
      <c r="N31" s="29"/>
      <c r="O31" s="29"/>
      <c r="P31" s="29"/>
      <c r="Q31" s="29"/>
      <c r="R31" s="29"/>
      <c r="S31" s="29"/>
      <c r="T31" s="32"/>
      <c r="U31" s="27"/>
      <c r="V31" s="27"/>
      <c r="W31" s="29"/>
      <c r="X31" s="29"/>
      <c r="Y31" s="29"/>
      <c r="Z31" s="29"/>
      <c r="AA31" s="29"/>
      <c r="AB31" s="29"/>
      <c r="AC31" s="29"/>
      <c r="AD31" s="32"/>
      <c r="AE31" s="32"/>
      <c r="AF31" s="33"/>
      <c r="AG31" s="33"/>
      <c r="AH31" s="33"/>
      <c r="AI31" s="33"/>
      <c r="AJ31" s="33"/>
      <c r="AK31" s="33"/>
      <c r="AL31" s="33"/>
    </row>
    <row r="32" spans="1:38" ht="15.75">
      <c r="A32" s="23" t="s">
        <v>67</v>
      </c>
      <c r="B32" s="27">
        <f aca="true" t="shared" si="10" ref="B32:M32">B8-B30</f>
        <v>1950.6461803713546</v>
      </c>
      <c r="C32" s="27">
        <f t="shared" si="10"/>
        <v>1801.83</v>
      </c>
      <c r="D32" s="27">
        <f t="shared" si="10"/>
        <v>1629.9399999999996</v>
      </c>
      <c r="E32" s="29">
        <f>E9-E30</f>
        <v>1433.5000000000005</v>
      </c>
      <c r="F32" s="29">
        <f>F9-F30</f>
        <v>1750.460086956522</v>
      </c>
      <c r="G32" s="29">
        <f>G9-G30</f>
        <v>2008.7600000000007</v>
      </c>
      <c r="H32" s="29">
        <f>H9-H30</f>
        <v>1385.2400000000002</v>
      </c>
      <c r="I32" s="29">
        <f>I9-I30</f>
        <v>999.2599999999998</v>
      </c>
      <c r="J32" s="29">
        <f>J9-J30</f>
        <v>1274.7799999999997</v>
      </c>
      <c r="K32" s="27">
        <f t="shared" si="10"/>
        <v>91.0664683730277</v>
      </c>
      <c r="L32" s="27">
        <f t="shared" si="10"/>
        <v>79.04429824561403</v>
      </c>
      <c r="M32" s="29">
        <f t="shared" si="10"/>
        <v>74.15448589626934</v>
      </c>
      <c r="N32" s="29">
        <f>N9-N30</f>
        <v>66.30999999999999</v>
      </c>
      <c r="O32" s="29">
        <f>O9-O30</f>
        <v>73.44000000000001</v>
      </c>
      <c r="P32" s="29">
        <f>P9-P30</f>
        <v>82.39999999999999</v>
      </c>
      <c r="Q32" s="29">
        <f>Q9-Q30</f>
        <v>65.59</v>
      </c>
      <c r="R32" s="29">
        <f>R9-R30</f>
        <v>51.52999999999997</v>
      </c>
      <c r="S32" s="29">
        <f>S9-S30</f>
        <v>56.61</v>
      </c>
      <c r="T32" s="27"/>
      <c r="U32" s="27">
        <v>2165.47</v>
      </c>
      <c r="V32" s="27">
        <f>V8-V30</f>
        <v>2073.4500000000003</v>
      </c>
      <c r="W32" s="29">
        <f>W8-W30</f>
        <v>2016.65</v>
      </c>
      <c r="X32" s="29">
        <f>X9-X30</f>
        <v>1823.7299999999998</v>
      </c>
      <c r="Y32" s="29">
        <f>Y9-Y30</f>
        <v>2256.72</v>
      </c>
      <c r="Z32" s="29">
        <f>Z9-Z30</f>
        <v>2411.0099999999998</v>
      </c>
      <c r="AA32" s="29">
        <f>AA9-AA30</f>
        <v>2167.15</v>
      </c>
      <c r="AB32" s="29">
        <f>AB9-AB30</f>
        <v>2061.86</v>
      </c>
      <c r="AC32" s="29">
        <f>AC9-AC30</f>
        <v>2021.1200000000001</v>
      </c>
      <c r="AD32" s="27">
        <v>110.170979529423</v>
      </c>
      <c r="AE32" s="27">
        <f>AE8-AE30</f>
        <v>106.99010319917441</v>
      </c>
      <c r="AF32" s="29">
        <f>AF8-AF30</f>
        <v>105.98</v>
      </c>
      <c r="AG32" s="29">
        <f>AG9-AG30</f>
        <v>99.7</v>
      </c>
      <c r="AH32" s="29">
        <f>AH9-AH30</f>
        <v>112.32000000000001</v>
      </c>
      <c r="AI32" s="29">
        <f>AI9-AI30</f>
        <v>116.50000000000001</v>
      </c>
      <c r="AJ32" s="29">
        <f>AJ9-AJ30</f>
        <v>113.32999999999998</v>
      </c>
      <c r="AK32" s="29">
        <f>AK9-AK30</f>
        <v>107.38000000000001</v>
      </c>
      <c r="AL32" s="29">
        <f>AL9-AL30</f>
        <v>103.91</v>
      </c>
    </row>
    <row r="33" spans="1:38" ht="3" customHeight="1">
      <c r="A33" s="22"/>
      <c r="B33" s="38"/>
      <c r="C33" s="38"/>
      <c r="D33" s="38"/>
      <c r="E33" s="39"/>
      <c r="F33" s="39"/>
      <c r="G33" s="39"/>
      <c r="H33" s="39"/>
      <c r="I33" s="39"/>
      <c r="J33" s="39"/>
      <c r="K33" s="38"/>
      <c r="L33" s="40"/>
      <c r="M33" s="39"/>
      <c r="N33" s="39"/>
      <c r="O33" s="39"/>
      <c r="P33" s="39"/>
      <c r="Q33" s="39"/>
      <c r="R33" s="39"/>
      <c r="S33" s="39"/>
      <c r="T33" s="22"/>
      <c r="U33" s="38"/>
      <c r="V33" s="38"/>
      <c r="W33" s="39"/>
      <c r="X33" s="39"/>
      <c r="Y33" s="41"/>
      <c r="Z33" s="41"/>
      <c r="AA33" s="41"/>
      <c r="AB33" s="41"/>
      <c r="AC33" s="41"/>
      <c r="AD33" s="38"/>
      <c r="AE33" s="38"/>
      <c r="AF33" s="39"/>
      <c r="AG33" s="39"/>
      <c r="AH33" s="41"/>
      <c r="AI33" s="41"/>
      <c r="AJ33" s="41"/>
      <c r="AK33" s="41"/>
      <c r="AL33" s="41"/>
    </row>
    <row r="34" spans="1:38" ht="15.75" customHeight="1">
      <c r="A34" s="23" t="s">
        <v>68</v>
      </c>
      <c r="B34" s="42">
        <v>1.837</v>
      </c>
      <c r="C34" s="26">
        <v>1.72</v>
      </c>
      <c r="D34" s="26">
        <v>1.75</v>
      </c>
      <c r="E34" s="11">
        <v>1.74</v>
      </c>
      <c r="F34" s="11">
        <v>1.79</v>
      </c>
      <c r="G34" s="11">
        <v>1.86</v>
      </c>
      <c r="H34" s="11">
        <v>1.83</v>
      </c>
      <c r="I34" s="11">
        <v>1.85</v>
      </c>
      <c r="J34" s="11">
        <v>1.84</v>
      </c>
      <c r="K34" s="26">
        <v>183.7</v>
      </c>
      <c r="L34" s="26">
        <v>172.35</v>
      </c>
      <c r="M34" s="27">
        <v>175.36</v>
      </c>
      <c r="N34" s="43">
        <v>173.7</v>
      </c>
      <c r="O34" s="43">
        <v>179.3</v>
      </c>
      <c r="P34" s="43">
        <v>185.84</v>
      </c>
      <c r="Q34" s="43">
        <v>182.5</v>
      </c>
      <c r="R34" s="43">
        <v>185.16</v>
      </c>
      <c r="S34" s="43">
        <v>184.4</v>
      </c>
      <c r="T34" s="26"/>
      <c r="U34" s="42">
        <v>1.92155550503965</v>
      </c>
      <c r="V34" s="42">
        <v>1.89</v>
      </c>
      <c r="W34" s="27">
        <v>1.9</v>
      </c>
      <c r="X34" s="27">
        <v>1.9</v>
      </c>
      <c r="Y34" s="9">
        <v>1.97</v>
      </c>
      <c r="Z34" s="9">
        <v>1.97</v>
      </c>
      <c r="AA34" s="9">
        <v>1.98</v>
      </c>
      <c r="AB34" s="9">
        <v>1.98</v>
      </c>
      <c r="AC34" s="9">
        <v>1.99</v>
      </c>
      <c r="AD34" s="26">
        <v>192.155550503965</v>
      </c>
      <c r="AE34" s="26">
        <v>188.6</v>
      </c>
      <c r="AF34" s="27">
        <v>190.4</v>
      </c>
      <c r="AG34" s="43">
        <v>189.87</v>
      </c>
      <c r="AH34" s="9">
        <v>196.55</v>
      </c>
      <c r="AI34" s="9">
        <v>197.46</v>
      </c>
      <c r="AJ34" s="9">
        <v>197.54</v>
      </c>
      <c r="AK34" s="9">
        <v>197.95</v>
      </c>
      <c r="AL34" s="9">
        <v>198.59</v>
      </c>
    </row>
    <row r="35" spans="1:38" ht="15.75" customHeight="1">
      <c r="A35" s="23" t="s">
        <v>69</v>
      </c>
      <c r="B35" s="42">
        <v>2141.897757415</v>
      </c>
      <c r="C35" s="44">
        <v>2280</v>
      </c>
      <c r="D35" s="44">
        <v>2198</v>
      </c>
      <c r="E35" s="13">
        <v>2152</v>
      </c>
      <c r="F35" s="13">
        <v>2393</v>
      </c>
      <c r="G35" s="13">
        <v>2429</v>
      </c>
      <c r="H35" s="13">
        <v>2096</v>
      </c>
      <c r="I35" s="13">
        <v>1946</v>
      </c>
      <c r="J35" s="13">
        <v>2268</v>
      </c>
      <c r="K35" s="26">
        <v>21.41897757415</v>
      </c>
      <c r="L35" s="26">
        <v>22.8</v>
      </c>
      <c r="M35" s="27">
        <v>21.98</v>
      </c>
      <c r="N35" s="16">
        <v>21.52</v>
      </c>
      <c r="O35" s="16">
        <v>23.93</v>
      </c>
      <c r="P35" s="16">
        <v>24.29</v>
      </c>
      <c r="Q35" s="16">
        <v>20.96</v>
      </c>
      <c r="R35" s="16">
        <v>19.46</v>
      </c>
      <c r="S35" s="16">
        <v>22.68</v>
      </c>
      <c r="T35" s="26"/>
      <c r="U35" s="42">
        <v>1965.55391378878</v>
      </c>
      <c r="V35" s="44">
        <v>1938</v>
      </c>
      <c r="W35" s="45">
        <v>1910</v>
      </c>
      <c r="X35" s="45">
        <v>1827</v>
      </c>
      <c r="Y35" s="46">
        <v>2001</v>
      </c>
      <c r="Z35" s="46">
        <v>2078</v>
      </c>
      <c r="AA35" s="46">
        <v>1912</v>
      </c>
      <c r="AB35" s="46">
        <v>1920</v>
      </c>
      <c r="AC35" s="46">
        <v>1945</v>
      </c>
      <c r="AD35" s="26">
        <v>19.6555391378878</v>
      </c>
      <c r="AE35" s="47">
        <v>19.38</v>
      </c>
      <c r="AF35" s="27">
        <v>19.1</v>
      </c>
      <c r="AG35" s="43">
        <v>18.27</v>
      </c>
      <c r="AH35" s="9">
        <v>20.21</v>
      </c>
      <c r="AI35" s="9">
        <v>20.78</v>
      </c>
      <c r="AJ35" s="9">
        <v>19.12</v>
      </c>
      <c r="AK35" s="63">
        <v>19.2</v>
      </c>
      <c r="AL35" s="63">
        <v>19.45</v>
      </c>
    </row>
    <row r="36" spans="1:38" ht="3" customHeight="1">
      <c r="A36" s="22"/>
      <c r="B36" s="38"/>
      <c r="C36" s="38"/>
      <c r="D36" s="38"/>
      <c r="E36" s="38"/>
      <c r="F36" s="38"/>
      <c r="G36" s="38"/>
      <c r="H36" s="38"/>
      <c r="I36" s="38"/>
      <c r="J36" s="38"/>
      <c r="K36" s="22"/>
      <c r="L36" s="40"/>
      <c r="M36" s="40"/>
      <c r="N36" s="40"/>
      <c r="O36" s="40"/>
      <c r="P36" s="40"/>
      <c r="Q36" s="40"/>
      <c r="R36" s="40"/>
      <c r="S36" s="40"/>
      <c r="T36" s="22"/>
      <c r="U36" s="38"/>
      <c r="V36" s="38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ht="15.75" customHeight="1">
      <c r="A37" s="48"/>
      <c r="B37" s="49"/>
      <c r="C37" s="49"/>
      <c r="D37" s="49"/>
      <c r="E37" s="50"/>
      <c r="F37" s="50"/>
      <c r="G37" s="50"/>
      <c r="H37" s="50"/>
      <c r="I37" s="50"/>
      <c r="J37" s="50"/>
      <c r="K37" s="49"/>
      <c r="L37" s="51"/>
      <c r="M37" s="50"/>
      <c r="N37" s="50"/>
      <c r="O37" s="50"/>
      <c r="P37" s="50"/>
      <c r="Q37" s="50"/>
      <c r="R37" s="50"/>
      <c r="S37" s="50"/>
      <c r="T37" s="48"/>
      <c r="U37" s="49"/>
      <c r="V37" s="49"/>
      <c r="W37" s="50"/>
      <c r="X37" s="50"/>
      <c r="Y37" s="50"/>
      <c r="Z37" s="50"/>
      <c r="AA37" s="50"/>
      <c r="AB37" s="50"/>
      <c r="AC37" s="50"/>
      <c r="AD37" s="49"/>
      <c r="AE37" s="49"/>
      <c r="AF37" s="50"/>
      <c r="AG37" s="50"/>
      <c r="AK37" s="2"/>
      <c r="AL37" s="2"/>
    </row>
    <row r="38" spans="1:32" ht="15.75" customHeight="1">
      <c r="A38" s="20" t="s">
        <v>91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8" ht="3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3" ht="15.75" customHeight="1">
      <c r="A40" s="21"/>
      <c r="B40" s="21"/>
      <c r="C40" s="23" t="s">
        <v>1</v>
      </c>
      <c r="D40" s="23"/>
      <c r="E40" s="20" t="s">
        <v>84</v>
      </c>
      <c r="F40" s="23"/>
      <c r="G40" s="23"/>
      <c r="H40" s="23"/>
      <c r="I40" s="23"/>
      <c r="J40" s="23"/>
      <c r="K40" s="23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4"/>
      <c r="X40" s="24" t="s">
        <v>87</v>
      </c>
      <c r="Y40" s="24"/>
      <c r="Z40" s="24"/>
      <c r="AA40" s="24"/>
      <c r="AB40" s="24"/>
      <c r="AC40" s="24"/>
      <c r="AD40" s="21"/>
      <c r="AE40" s="21"/>
      <c r="AF40" s="21"/>
      <c r="AG40" s="21"/>
    </row>
    <row r="41" spans="1:38" ht="15.75" customHeight="1">
      <c r="A41" s="23" t="s">
        <v>4</v>
      </c>
      <c r="B41" s="23" t="s">
        <v>41</v>
      </c>
      <c r="C41" s="23" t="s">
        <v>42</v>
      </c>
      <c r="D41" s="23" t="s">
        <v>43</v>
      </c>
      <c r="E41" s="20" t="s">
        <v>44</v>
      </c>
      <c r="F41" s="20" t="s">
        <v>45</v>
      </c>
      <c r="G41" s="20" t="s">
        <v>80</v>
      </c>
      <c r="H41" s="20" t="s">
        <v>81</v>
      </c>
      <c r="I41" s="25">
        <v>2003</v>
      </c>
      <c r="J41" s="25">
        <v>2004</v>
      </c>
      <c r="K41" s="23" t="s">
        <v>41</v>
      </c>
      <c r="L41" s="23" t="s">
        <v>42</v>
      </c>
      <c r="M41" s="23" t="s">
        <v>43</v>
      </c>
      <c r="N41" s="20" t="s">
        <v>44</v>
      </c>
      <c r="O41" s="20" t="s">
        <v>45</v>
      </c>
      <c r="P41" s="20" t="s">
        <v>80</v>
      </c>
      <c r="Q41" s="20" t="s">
        <v>81</v>
      </c>
      <c r="R41" s="25">
        <v>2003</v>
      </c>
      <c r="S41" s="25">
        <v>2004</v>
      </c>
      <c r="T41" s="21"/>
      <c r="U41" s="23" t="s">
        <v>41</v>
      </c>
      <c r="V41" s="23" t="s">
        <v>42</v>
      </c>
      <c r="W41" s="23" t="s">
        <v>43</v>
      </c>
      <c r="X41" s="20" t="s">
        <v>44</v>
      </c>
      <c r="Y41" s="20" t="s">
        <v>45</v>
      </c>
      <c r="Z41" s="20" t="s">
        <v>80</v>
      </c>
      <c r="AA41" s="20" t="s">
        <v>81</v>
      </c>
      <c r="AB41" s="25">
        <v>2003</v>
      </c>
      <c r="AC41" s="25">
        <v>2004</v>
      </c>
      <c r="AD41" s="23" t="s">
        <v>41</v>
      </c>
      <c r="AE41" s="23" t="s">
        <v>42</v>
      </c>
      <c r="AF41" s="23" t="s">
        <v>43</v>
      </c>
      <c r="AG41" s="20" t="s">
        <v>44</v>
      </c>
      <c r="AH41" s="20" t="s">
        <v>45</v>
      </c>
      <c r="AI41" s="20" t="s">
        <v>80</v>
      </c>
      <c r="AJ41" s="20" t="s">
        <v>81</v>
      </c>
      <c r="AK41" s="25">
        <v>2003</v>
      </c>
      <c r="AL41" s="25">
        <v>2004</v>
      </c>
    </row>
    <row r="42" spans="1:38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:32" ht="15.75" customHeight="1">
      <c r="A43" s="21"/>
      <c r="B43" s="21"/>
      <c r="C43" s="24"/>
      <c r="D43" s="25" t="s">
        <v>83</v>
      </c>
      <c r="E43" s="21"/>
      <c r="F43" s="21"/>
      <c r="G43" s="21"/>
      <c r="H43" s="21"/>
      <c r="I43" s="21"/>
      <c r="J43" s="21"/>
      <c r="K43" s="25"/>
      <c r="L43" s="20"/>
      <c r="M43" s="20" t="s">
        <v>85</v>
      </c>
      <c r="N43" s="21"/>
      <c r="O43" s="21"/>
      <c r="P43" s="21"/>
      <c r="Q43" s="21"/>
      <c r="R43" s="21"/>
      <c r="S43" s="21"/>
      <c r="T43" s="21"/>
      <c r="U43" s="21"/>
      <c r="V43" s="20"/>
      <c r="W43" s="20" t="s">
        <v>86</v>
      </c>
      <c r="X43" s="21"/>
      <c r="Y43" s="21"/>
      <c r="Z43" s="21"/>
      <c r="AA43" s="21"/>
      <c r="AB43" s="21"/>
      <c r="AC43" s="21"/>
      <c r="AD43" s="21"/>
      <c r="AE43" s="20"/>
      <c r="AF43" s="20" t="s">
        <v>88</v>
      </c>
    </row>
    <row r="44" spans="1:38" ht="15.75" customHeight="1">
      <c r="A44" s="23" t="s">
        <v>46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K44" s="2"/>
      <c r="AL44" s="2"/>
    </row>
    <row r="45" spans="1:38" ht="15.75" customHeight="1">
      <c r="A45" s="23" t="s">
        <v>47</v>
      </c>
      <c r="B45" s="27">
        <f>B8</f>
        <v>3934.6661803713546</v>
      </c>
      <c r="C45" s="27">
        <f aca="true" t="shared" si="11" ref="C45:AH45">C8</f>
        <v>3921.6</v>
      </c>
      <c r="D45" s="27">
        <f t="shared" si="11"/>
        <v>3846.5</v>
      </c>
      <c r="E45" s="27">
        <f t="shared" si="11"/>
        <v>3744.48</v>
      </c>
      <c r="F45" s="27">
        <f t="shared" si="11"/>
        <v>4283.47</v>
      </c>
      <c r="G45" s="27">
        <f aca="true" t="shared" si="12" ref="G45:I46">G8</f>
        <v>4517.9400000000005</v>
      </c>
      <c r="H45" s="27">
        <f t="shared" si="12"/>
        <v>3835.68</v>
      </c>
      <c r="I45" s="27">
        <f t="shared" si="12"/>
        <v>3600.1</v>
      </c>
      <c r="J45" s="27">
        <f>J8</f>
        <v>4173.12</v>
      </c>
      <c r="K45" s="27">
        <f t="shared" si="11"/>
        <v>183.7</v>
      </c>
      <c r="L45" s="27">
        <f t="shared" si="11"/>
        <v>172</v>
      </c>
      <c r="M45" s="27">
        <f t="shared" si="11"/>
        <v>175</v>
      </c>
      <c r="N45" s="27">
        <f t="shared" si="11"/>
        <v>173.7</v>
      </c>
      <c r="O45" s="27">
        <f t="shared" si="11"/>
        <v>179.3</v>
      </c>
      <c r="P45" s="27">
        <f aca="true" t="shared" si="13" ref="P45:R46">P8</f>
        <v>185.7</v>
      </c>
      <c r="Q45" s="27">
        <f t="shared" si="13"/>
        <v>182.5</v>
      </c>
      <c r="R45" s="27">
        <f t="shared" si="13"/>
        <v>185.16</v>
      </c>
      <c r="S45" s="27">
        <f>S8</f>
        <v>184.4</v>
      </c>
      <c r="T45" s="27" t="s">
        <v>1</v>
      </c>
      <c r="U45" s="27">
        <f t="shared" si="11"/>
        <v>3776.92094349306</v>
      </c>
      <c r="V45" s="27">
        <f t="shared" si="11"/>
        <v>3655.07</v>
      </c>
      <c r="W45" s="27">
        <f t="shared" si="11"/>
        <v>3629</v>
      </c>
      <c r="X45" s="27">
        <f t="shared" si="11"/>
        <v>3471.2999999999997</v>
      </c>
      <c r="Y45" s="27">
        <f t="shared" si="11"/>
        <v>3941.97</v>
      </c>
      <c r="Z45" s="27">
        <f aca="true" t="shared" si="14" ref="Z45:AB46">Z8</f>
        <v>4093.66</v>
      </c>
      <c r="AA45" s="27">
        <f t="shared" si="14"/>
        <v>3776.98</v>
      </c>
      <c r="AB45" s="27">
        <f t="shared" si="14"/>
        <v>3800.64</v>
      </c>
      <c r="AC45" s="27">
        <f>AC8</f>
        <v>3862.58</v>
      </c>
      <c r="AD45" s="27">
        <f t="shared" si="11"/>
        <v>192.155550503965</v>
      </c>
      <c r="AE45" s="27">
        <f t="shared" si="11"/>
        <v>188.6001031991744</v>
      </c>
      <c r="AF45" s="27">
        <f t="shared" si="11"/>
        <v>190.4</v>
      </c>
      <c r="AG45" s="27">
        <f t="shared" si="11"/>
        <v>189.87</v>
      </c>
      <c r="AH45" s="27">
        <f t="shared" si="11"/>
        <v>196.55</v>
      </c>
      <c r="AI45" s="27">
        <f aca="true" t="shared" si="15" ref="AI45:AK46">AI8</f>
        <v>197.46</v>
      </c>
      <c r="AJ45" s="27">
        <f t="shared" si="15"/>
        <v>197.54</v>
      </c>
      <c r="AK45" s="27">
        <f t="shared" si="15"/>
        <v>197.95</v>
      </c>
      <c r="AL45" s="27">
        <f>AL8</f>
        <v>198.59</v>
      </c>
    </row>
    <row r="46" spans="1:38" ht="15.75" customHeight="1">
      <c r="A46" s="23" t="s">
        <v>48</v>
      </c>
      <c r="B46" s="27">
        <f>B9</f>
        <v>3934.6661803713546</v>
      </c>
      <c r="C46" s="27">
        <f aca="true" t="shared" si="16" ref="C46:AH46">C9</f>
        <v>3921.6</v>
      </c>
      <c r="D46" s="27">
        <f t="shared" si="16"/>
        <v>3846.5</v>
      </c>
      <c r="E46" s="27">
        <f t="shared" si="16"/>
        <v>3744.48</v>
      </c>
      <c r="F46" s="27">
        <f t="shared" si="16"/>
        <v>4283.47</v>
      </c>
      <c r="G46" s="27">
        <f t="shared" si="12"/>
        <v>4517.9400000000005</v>
      </c>
      <c r="H46" s="27">
        <f t="shared" si="12"/>
        <v>3835.68</v>
      </c>
      <c r="I46" s="27">
        <f t="shared" si="12"/>
        <v>3600.1</v>
      </c>
      <c r="J46" s="27">
        <f>J9</f>
        <v>4173.12</v>
      </c>
      <c r="K46" s="27">
        <f t="shared" si="16"/>
        <v>183.7</v>
      </c>
      <c r="L46" s="27">
        <f t="shared" si="16"/>
        <v>172</v>
      </c>
      <c r="M46" s="27">
        <f t="shared" si="16"/>
        <v>175</v>
      </c>
      <c r="N46" s="27">
        <f t="shared" si="16"/>
        <v>173.7</v>
      </c>
      <c r="O46" s="27">
        <f t="shared" si="16"/>
        <v>179.3</v>
      </c>
      <c r="P46" s="27">
        <f t="shared" si="13"/>
        <v>185.7</v>
      </c>
      <c r="Q46" s="27">
        <f t="shared" si="13"/>
        <v>182.5</v>
      </c>
      <c r="R46" s="27">
        <f t="shared" si="13"/>
        <v>185.16</v>
      </c>
      <c r="S46" s="27">
        <f>S9</f>
        <v>184.4</v>
      </c>
      <c r="T46" s="27" t="s">
        <v>1</v>
      </c>
      <c r="U46" s="27">
        <f t="shared" si="16"/>
        <v>3776.92094349306</v>
      </c>
      <c r="V46" s="27">
        <f t="shared" si="16"/>
        <v>3655.07</v>
      </c>
      <c r="W46" s="27">
        <f t="shared" si="16"/>
        <v>3629</v>
      </c>
      <c r="X46" s="27">
        <f t="shared" si="16"/>
        <v>3471.2999999999997</v>
      </c>
      <c r="Y46" s="27">
        <f t="shared" si="16"/>
        <v>3941.97</v>
      </c>
      <c r="Z46" s="27">
        <f t="shared" si="14"/>
        <v>4093.66</v>
      </c>
      <c r="AA46" s="27">
        <f t="shared" si="14"/>
        <v>3776.98</v>
      </c>
      <c r="AB46" s="27">
        <f t="shared" si="14"/>
        <v>3800.64</v>
      </c>
      <c r="AC46" s="27">
        <f>AC9</f>
        <v>3862.58</v>
      </c>
      <c r="AD46" s="27">
        <f t="shared" si="16"/>
        <v>192.155550503965</v>
      </c>
      <c r="AE46" s="27">
        <f t="shared" si="16"/>
        <v>188.6001031991744</v>
      </c>
      <c r="AF46" s="27">
        <f t="shared" si="16"/>
        <v>190.4</v>
      </c>
      <c r="AG46" s="27">
        <f t="shared" si="16"/>
        <v>189.87</v>
      </c>
      <c r="AH46" s="27">
        <f t="shared" si="16"/>
        <v>196.55</v>
      </c>
      <c r="AI46" s="27">
        <f t="shared" si="15"/>
        <v>197.46</v>
      </c>
      <c r="AJ46" s="27">
        <f t="shared" si="15"/>
        <v>197.54</v>
      </c>
      <c r="AK46" s="27">
        <f t="shared" si="15"/>
        <v>197.95</v>
      </c>
      <c r="AL46" s="27">
        <f>AL9</f>
        <v>198.59</v>
      </c>
    </row>
    <row r="47" spans="1:38" ht="15.75" customHeight="1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9"/>
      <c r="AG47" s="29"/>
      <c r="AH47" s="37"/>
      <c r="AI47" s="37"/>
      <c r="AJ47" s="37"/>
      <c r="AK47" s="37"/>
      <c r="AL47" s="37"/>
    </row>
    <row r="48" spans="1:38" ht="15.75">
      <c r="A48" s="23" t="s">
        <v>70</v>
      </c>
      <c r="B48" s="27"/>
      <c r="C48" s="27"/>
      <c r="D48" s="27"/>
      <c r="E48" s="33"/>
      <c r="F48" s="33"/>
      <c r="G48" s="33"/>
      <c r="H48" s="33"/>
      <c r="I48" s="33"/>
      <c r="J48" s="33"/>
      <c r="K48" s="32"/>
      <c r="L48" s="32"/>
      <c r="M48" s="33"/>
      <c r="N48" s="33"/>
      <c r="O48" s="33"/>
      <c r="P48" s="33"/>
      <c r="Q48" s="33"/>
      <c r="R48" s="33"/>
      <c r="S48" s="33"/>
      <c r="T48" s="32"/>
      <c r="U48" s="27"/>
      <c r="V48" s="27"/>
      <c r="W48" s="29"/>
      <c r="X48" s="29"/>
      <c r="Y48" s="29"/>
      <c r="Z48" s="29"/>
      <c r="AA48" s="29"/>
      <c r="AB48" s="29"/>
      <c r="AC48" s="29"/>
      <c r="AD48" s="32"/>
      <c r="AE48" s="32"/>
      <c r="AF48" s="33"/>
      <c r="AG48" s="33"/>
      <c r="AH48" s="37"/>
      <c r="AI48" s="37"/>
      <c r="AJ48" s="37"/>
      <c r="AK48" s="37"/>
      <c r="AL48" s="37"/>
    </row>
    <row r="49" spans="1:38" ht="15.75">
      <c r="A49" s="23" t="s">
        <v>71</v>
      </c>
      <c r="B49" s="27">
        <f>B22</f>
        <v>1626.89</v>
      </c>
      <c r="C49" s="27">
        <f aca="true" t="shared" si="17" ref="C49:AH49">C22</f>
        <v>1704.6799999999998</v>
      </c>
      <c r="D49" s="27">
        <f t="shared" si="17"/>
        <v>1724.8300000000002</v>
      </c>
      <c r="E49" s="27">
        <f t="shared" si="17"/>
        <v>1820.2099999999998</v>
      </c>
      <c r="F49" s="27">
        <f t="shared" si="17"/>
        <v>2027.3299130434782</v>
      </c>
      <c r="G49" s="27">
        <f>G22</f>
        <v>1983.3999999999999</v>
      </c>
      <c r="H49" s="27">
        <f>H22</f>
        <v>1940.4999999999998</v>
      </c>
      <c r="I49" s="27">
        <f>I22</f>
        <v>2082.57</v>
      </c>
      <c r="J49" s="27">
        <f>J22</f>
        <v>2372.17</v>
      </c>
      <c r="K49" s="27">
        <f t="shared" si="17"/>
        <v>75.96</v>
      </c>
      <c r="L49" s="27">
        <f t="shared" si="17"/>
        <v>74.75</v>
      </c>
      <c r="M49" s="27">
        <f t="shared" si="17"/>
        <v>78.47381255686989</v>
      </c>
      <c r="N49" s="27">
        <f t="shared" si="17"/>
        <v>84.59</v>
      </c>
      <c r="O49" s="27">
        <f t="shared" si="17"/>
        <v>84.73</v>
      </c>
      <c r="P49" s="27">
        <f>P22</f>
        <v>81.66</v>
      </c>
      <c r="Q49" s="27">
        <f>Q22</f>
        <v>92.58</v>
      </c>
      <c r="R49" s="27">
        <f>R22</f>
        <v>107.00000000000001</v>
      </c>
      <c r="S49" s="27">
        <f>S22</f>
        <v>104.59</v>
      </c>
      <c r="T49" s="27" t="s">
        <v>1</v>
      </c>
      <c r="U49" s="27">
        <f t="shared" si="17"/>
        <v>1343.34</v>
      </c>
      <c r="V49" s="27">
        <f t="shared" si="17"/>
        <v>1255.78</v>
      </c>
      <c r="W49" s="27">
        <f t="shared" si="17"/>
        <v>1287.9299999999998</v>
      </c>
      <c r="X49" s="27">
        <f t="shared" si="17"/>
        <v>1321.28</v>
      </c>
      <c r="Y49" s="27">
        <f t="shared" si="17"/>
        <v>1348.89</v>
      </c>
      <c r="Z49" s="27">
        <f>Z22</f>
        <v>1334.96</v>
      </c>
      <c r="AA49" s="27">
        <f>AA22</f>
        <v>1265.73</v>
      </c>
      <c r="AB49" s="27">
        <f>AB22</f>
        <v>1388.62</v>
      </c>
      <c r="AC49" s="27">
        <f>AC22</f>
        <v>1485.1999999999998</v>
      </c>
      <c r="AD49" s="27">
        <f t="shared" si="17"/>
        <v>68.344093264305</v>
      </c>
      <c r="AE49" s="27">
        <f t="shared" si="17"/>
        <v>64.8</v>
      </c>
      <c r="AF49" s="27">
        <f t="shared" si="17"/>
        <v>67.43</v>
      </c>
      <c r="AG49" s="27">
        <f t="shared" si="17"/>
        <v>72.31</v>
      </c>
      <c r="AH49" s="27">
        <f t="shared" si="17"/>
        <v>67.42</v>
      </c>
      <c r="AI49" s="27">
        <f>AI22</f>
        <v>64.22999999999999</v>
      </c>
      <c r="AJ49" s="27">
        <f>AJ22</f>
        <v>66.21000000000001</v>
      </c>
      <c r="AK49" s="27">
        <f>AK22</f>
        <v>72.32999999999998</v>
      </c>
      <c r="AL49" s="27">
        <f>AL22</f>
        <v>76.36</v>
      </c>
    </row>
    <row r="50" spans="1:38" ht="15.75">
      <c r="A50" s="23" t="s">
        <v>62</v>
      </c>
      <c r="B50" s="27">
        <f>B25</f>
        <v>116.32</v>
      </c>
      <c r="C50" s="27">
        <f aca="true" t="shared" si="18" ref="C50:AH50">C25</f>
        <v>149.71</v>
      </c>
      <c r="D50" s="27">
        <f t="shared" si="18"/>
        <v>181.75</v>
      </c>
      <c r="E50" s="27">
        <f t="shared" si="18"/>
        <v>184.8</v>
      </c>
      <c r="F50" s="27">
        <f t="shared" si="18"/>
        <v>189.38</v>
      </c>
      <c r="G50" s="27">
        <f aca="true" t="shared" si="19" ref="G50:I51">G25</f>
        <v>195.49</v>
      </c>
      <c r="H50" s="27">
        <f t="shared" si="19"/>
        <v>200.07</v>
      </c>
      <c r="I50" s="27">
        <f t="shared" si="19"/>
        <v>204.65</v>
      </c>
      <c r="J50" s="27">
        <f>J25</f>
        <v>209.23</v>
      </c>
      <c r="K50" s="27">
        <f t="shared" si="18"/>
        <v>5.43069806190859</v>
      </c>
      <c r="L50" s="27">
        <f t="shared" si="18"/>
        <v>6.56622807017544</v>
      </c>
      <c r="M50" s="27">
        <f t="shared" si="18"/>
        <v>8.268880800727935</v>
      </c>
      <c r="N50" s="27">
        <f t="shared" si="18"/>
        <v>8.59</v>
      </c>
      <c r="O50" s="27">
        <f t="shared" si="18"/>
        <v>7.91</v>
      </c>
      <c r="P50" s="27">
        <f aca="true" t="shared" si="20" ref="P50:R51">P25</f>
        <v>8.05</v>
      </c>
      <c r="Q50" s="27">
        <f t="shared" si="20"/>
        <v>9.55</v>
      </c>
      <c r="R50" s="27">
        <f t="shared" si="20"/>
        <v>10.52</v>
      </c>
      <c r="S50" s="27">
        <f>S25</f>
        <v>9.23</v>
      </c>
      <c r="T50" s="27" t="s">
        <v>1</v>
      </c>
      <c r="U50" s="27">
        <f t="shared" si="18"/>
        <v>163.48</v>
      </c>
      <c r="V50" s="27">
        <f t="shared" si="18"/>
        <v>210.4</v>
      </c>
      <c r="W50" s="27">
        <f t="shared" si="18"/>
        <v>202.86</v>
      </c>
      <c r="X50" s="27">
        <f t="shared" si="18"/>
        <v>206.27</v>
      </c>
      <c r="Y50" s="27">
        <f t="shared" si="18"/>
        <v>211.38</v>
      </c>
      <c r="Z50" s="27">
        <f aca="true" t="shared" si="21" ref="Z50:AB51">Z25</f>
        <v>218.2</v>
      </c>
      <c r="AA50" s="27">
        <f t="shared" si="21"/>
        <v>223.31</v>
      </c>
      <c r="AB50" s="27">
        <f t="shared" si="21"/>
        <v>228.42</v>
      </c>
      <c r="AC50" s="27">
        <f>AC25</f>
        <v>233.53</v>
      </c>
      <c r="AD50" s="27">
        <f t="shared" si="18"/>
        <v>8.31724832644646</v>
      </c>
      <c r="AE50" s="27">
        <f t="shared" si="18"/>
        <v>10.86</v>
      </c>
      <c r="AF50" s="27">
        <f t="shared" si="18"/>
        <v>10.62</v>
      </c>
      <c r="AG50" s="27">
        <f t="shared" si="18"/>
        <v>11.29</v>
      </c>
      <c r="AH50" s="27">
        <f t="shared" si="18"/>
        <v>10.56</v>
      </c>
      <c r="AI50" s="27">
        <f aca="true" t="shared" si="22" ref="AI50:AK51">AI25</f>
        <v>10.5</v>
      </c>
      <c r="AJ50" s="27">
        <f t="shared" si="22"/>
        <v>11.68</v>
      </c>
      <c r="AK50" s="27">
        <f t="shared" si="22"/>
        <v>11.9</v>
      </c>
      <c r="AL50" s="27">
        <f>AL25</f>
        <v>12.01</v>
      </c>
    </row>
    <row r="51" spans="1:38" ht="15.75">
      <c r="A51" s="23" t="s">
        <v>63</v>
      </c>
      <c r="B51" s="27">
        <f>B26</f>
        <v>111.78</v>
      </c>
      <c r="C51" s="27">
        <f aca="true" t="shared" si="23" ref="C51:AH51">C26</f>
        <v>122.91</v>
      </c>
      <c r="D51" s="27">
        <f t="shared" si="23"/>
        <v>140.61</v>
      </c>
      <c r="E51" s="27">
        <f t="shared" si="23"/>
        <v>141.26</v>
      </c>
      <c r="F51" s="27">
        <f t="shared" si="23"/>
        <v>142.27</v>
      </c>
      <c r="G51" s="27">
        <f t="shared" si="19"/>
        <v>148.49</v>
      </c>
      <c r="H51" s="27">
        <f t="shared" si="19"/>
        <v>148.27</v>
      </c>
      <c r="I51" s="27">
        <f t="shared" si="19"/>
        <v>152.02</v>
      </c>
      <c r="J51" s="27">
        <f>J26</f>
        <v>153.76</v>
      </c>
      <c r="K51" s="27">
        <f t="shared" si="23"/>
        <v>5.21873649725019</v>
      </c>
      <c r="L51" s="27">
        <f t="shared" si="23"/>
        <v>5.39078947368421</v>
      </c>
      <c r="M51" s="27">
        <f t="shared" si="23"/>
        <v>6.397179253867152</v>
      </c>
      <c r="N51" s="27">
        <f t="shared" si="23"/>
        <v>6.56</v>
      </c>
      <c r="O51" s="27">
        <f t="shared" si="23"/>
        <v>5.95</v>
      </c>
      <c r="P51" s="27">
        <f t="shared" si="20"/>
        <v>6.11</v>
      </c>
      <c r="Q51" s="27">
        <f t="shared" si="20"/>
        <v>7.07</v>
      </c>
      <c r="R51" s="27">
        <f t="shared" si="20"/>
        <v>7.81</v>
      </c>
      <c r="S51" s="27">
        <f>S26</f>
        <v>6.78</v>
      </c>
      <c r="T51" s="27" t="s">
        <v>1</v>
      </c>
      <c r="U51" s="27">
        <f t="shared" si="23"/>
        <v>40.13</v>
      </c>
      <c r="V51" s="27">
        <f t="shared" si="23"/>
        <v>44.22</v>
      </c>
      <c r="W51" s="27">
        <f t="shared" si="23"/>
        <v>44.88</v>
      </c>
      <c r="X51" s="27">
        <f t="shared" si="23"/>
        <v>45.45</v>
      </c>
      <c r="Y51" s="27">
        <f t="shared" si="23"/>
        <v>46.19</v>
      </c>
      <c r="Z51" s="27">
        <f t="shared" si="21"/>
        <v>47.18</v>
      </c>
      <c r="AA51" s="27">
        <f t="shared" si="21"/>
        <v>47.63</v>
      </c>
      <c r="AB51" s="27">
        <f t="shared" si="21"/>
        <v>48.58</v>
      </c>
      <c r="AC51" s="27">
        <f>AC26</f>
        <v>48.85</v>
      </c>
      <c r="AD51" s="27">
        <f t="shared" si="23"/>
        <v>2.04166366124478</v>
      </c>
      <c r="AE51" s="27">
        <f t="shared" si="23"/>
        <v>2.28</v>
      </c>
      <c r="AF51" s="27">
        <f t="shared" si="23"/>
        <v>2.35</v>
      </c>
      <c r="AG51" s="27">
        <f t="shared" si="23"/>
        <v>2.49</v>
      </c>
      <c r="AH51" s="27">
        <f t="shared" si="23"/>
        <v>2.31</v>
      </c>
      <c r="AI51" s="27">
        <f t="shared" si="22"/>
        <v>2.27</v>
      </c>
      <c r="AJ51" s="27">
        <f t="shared" si="22"/>
        <v>2.49</v>
      </c>
      <c r="AK51" s="27">
        <f t="shared" si="22"/>
        <v>2.53</v>
      </c>
      <c r="AL51" s="27">
        <f>AL26</f>
        <v>2.51</v>
      </c>
    </row>
    <row r="52" spans="1:38" ht="15.75">
      <c r="A52" s="23" t="s">
        <v>72</v>
      </c>
      <c r="B52" s="27">
        <v>255.67</v>
      </c>
      <c r="C52" s="27">
        <v>273.03</v>
      </c>
      <c r="D52" s="27">
        <v>283.7</v>
      </c>
      <c r="E52" s="43">
        <v>295.02</v>
      </c>
      <c r="F52" s="52">
        <v>313.34</v>
      </c>
      <c r="G52" s="52">
        <v>320.86</v>
      </c>
      <c r="H52" s="52">
        <v>336.1</v>
      </c>
      <c r="I52" s="52">
        <v>324.49</v>
      </c>
      <c r="J52" s="52">
        <v>335.44</v>
      </c>
      <c r="K52" s="27">
        <v>11.9366108449808</v>
      </c>
      <c r="L52" s="27">
        <v>11.97</v>
      </c>
      <c r="M52" s="53">
        <v>12.907188353048225</v>
      </c>
      <c r="N52" s="43">
        <v>13.71</v>
      </c>
      <c r="O52" s="43">
        <v>13.09</v>
      </c>
      <c r="P52" s="43">
        <v>13.21</v>
      </c>
      <c r="Q52" s="43">
        <v>16.04</v>
      </c>
      <c r="R52" s="43">
        <v>16.67</v>
      </c>
      <c r="S52" s="43">
        <v>14.79</v>
      </c>
      <c r="T52" s="27"/>
      <c r="U52" s="27">
        <v>91.07</v>
      </c>
      <c r="V52" s="27">
        <v>91.07</v>
      </c>
      <c r="W52" s="53">
        <v>100.27</v>
      </c>
      <c r="X52" s="53">
        <v>104.27</v>
      </c>
      <c r="Y52" s="34">
        <v>134.13</v>
      </c>
      <c r="Z52" s="34">
        <v>142.02</v>
      </c>
      <c r="AA52" s="34">
        <v>153.02</v>
      </c>
      <c r="AB52" s="34">
        <v>163.91</v>
      </c>
      <c r="AC52" s="34">
        <v>175.88</v>
      </c>
      <c r="AD52" s="27">
        <v>4.6332995173078</v>
      </c>
      <c r="AE52" s="27">
        <v>4.7</v>
      </c>
      <c r="AF52" s="53">
        <v>5.25</v>
      </c>
      <c r="AG52" s="53">
        <v>5.71</v>
      </c>
      <c r="AH52" s="34">
        <v>6.7</v>
      </c>
      <c r="AI52" s="34">
        <v>6.83</v>
      </c>
      <c r="AJ52" s="34">
        <v>8</v>
      </c>
      <c r="AK52" s="34">
        <v>8.54</v>
      </c>
      <c r="AL52" s="34">
        <v>9.04</v>
      </c>
    </row>
    <row r="53" spans="1:38" ht="15.75">
      <c r="A53" s="23" t="s">
        <v>73</v>
      </c>
      <c r="B53" s="27">
        <v>41.6</v>
      </c>
      <c r="C53" s="27">
        <v>44.55</v>
      </c>
      <c r="D53" s="27">
        <v>41.83</v>
      </c>
      <c r="E53" s="28">
        <v>43.32</v>
      </c>
      <c r="F53" s="43">
        <v>59.3</v>
      </c>
      <c r="G53" s="43">
        <v>33.72</v>
      </c>
      <c r="H53" s="43">
        <v>15.72</v>
      </c>
      <c r="I53" s="43">
        <v>10.62</v>
      </c>
      <c r="J53" s="43">
        <v>16.37</v>
      </c>
      <c r="K53" s="27">
        <v>1.94220288321353</v>
      </c>
      <c r="L53" s="27">
        <v>1.95</v>
      </c>
      <c r="M53" s="53">
        <v>1.9</v>
      </c>
      <c r="N53" s="43">
        <v>2.01</v>
      </c>
      <c r="O53" s="43">
        <v>2.48</v>
      </c>
      <c r="P53" s="43">
        <v>1.39</v>
      </c>
      <c r="Q53" s="43">
        <v>0.75</v>
      </c>
      <c r="R53" s="43">
        <v>0.55</v>
      </c>
      <c r="S53" s="43">
        <v>0.72</v>
      </c>
      <c r="T53" s="27"/>
      <c r="U53" s="27">
        <v>34.19</v>
      </c>
      <c r="V53" s="27">
        <v>34.19</v>
      </c>
      <c r="W53" s="53">
        <v>31.23</v>
      </c>
      <c r="X53" s="53">
        <v>31.45</v>
      </c>
      <c r="Y53" s="34">
        <v>40.91</v>
      </c>
      <c r="Z53" s="34">
        <v>23.03</v>
      </c>
      <c r="AA53" s="34">
        <v>10.7</v>
      </c>
      <c r="AB53" s="34">
        <v>7.08</v>
      </c>
      <c r="AC53" s="34">
        <v>10.25</v>
      </c>
      <c r="AD53" s="27">
        <v>1.73945877343531</v>
      </c>
      <c r="AE53" s="27">
        <v>1.76</v>
      </c>
      <c r="AF53" s="53">
        <v>1.64</v>
      </c>
      <c r="AG53" s="53">
        <v>1.72</v>
      </c>
      <c r="AH53" s="34">
        <v>2.04</v>
      </c>
      <c r="AI53" s="34">
        <v>1.11</v>
      </c>
      <c r="AJ53" s="34">
        <v>0.56</v>
      </c>
      <c r="AK53" s="34">
        <v>0.37</v>
      </c>
      <c r="AL53" s="34">
        <v>0.53</v>
      </c>
    </row>
    <row r="54" spans="1:38" ht="15.75">
      <c r="A54" s="23" t="s">
        <v>74</v>
      </c>
      <c r="B54" s="27">
        <v>77.81</v>
      </c>
      <c r="C54" s="27">
        <v>84.4</v>
      </c>
      <c r="D54" s="27">
        <v>80.1</v>
      </c>
      <c r="E54" s="28">
        <v>79.19</v>
      </c>
      <c r="F54" s="43">
        <v>77.52</v>
      </c>
      <c r="G54" s="43">
        <v>76.83</v>
      </c>
      <c r="H54" s="43">
        <v>77.64</v>
      </c>
      <c r="I54" s="43">
        <v>68.95</v>
      </c>
      <c r="J54" s="43">
        <v>65.69</v>
      </c>
      <c r="K54" s="27">
        <v>3.63275976785684</v>
      </c>
      <c r="L54" s="27">
        <v>3.7</v>
      </c>
      <c r="M54" s="53">
        <v>3.6442220200181983</v>
      </c>
      <c r="N54" s="43">
        <v>3.68</v>
      </c>
      <c r="O54" s="43">
        <v>3.24</v>
      </c>
      <c r="P54" s="43">
        <v>3.16</v>
      </c>
      <c r="Q54" s="43">
        <v>3.7</v>
      </c>
      <c r="R54" s="43">
        <v>3.54</v>
      </c>
      <c r="S54" s="43">
        <v>2.9</v>
      </c>
      <c r="T54" s="27"/>
      <c r="U54" s="27">
        <v>104.28</v>
      </c>
      <c r="V54" s="27">
        <v>113.12</v>
      </c>
      <c r="W54" s="53">
        <v>104.87</v>
      </c>
      <c r="X54" s="53">
        <v>102.8</v>
      </c>
      <c r="Y54" s="34">
        <v>94.08</v>
      </c>
      <c r="Z54" s="34">
        <v>88.16</v>
      </c>
      <c r="AA54" s="34">
        <v>89.09</v>
      </c>
      <c r="AB54" s="34">
        <v>79.12</v>
      </c>
      <c r="AC54" s="34">
        <v>78.5</v>
      </c>
      <c r="AD54" s="27">
        <v>5.30537469709956</v>
      </c>
      <c r="AE54" s="27">
        <v>5.84</v>
      </c>
      <c r="AF54" s="53">
        <v>5.49</v>
      </c>
      <c r="AG54" s="53">
        <v>5.63</v>
      </c>
      <c r="AH54" s="34">
        <v>4.7</v>
      </c>
      <c r="AI54" s="34">
        <v>4.24</v>
      </c>
      <c r="AJ54" s="34">
        <v>4.66</v>
      </c>
      <c r="AK54" s="34">
        <v>4.12</v>
      </c>
      <c r="AL54" s="34">
        <v>4.04</v>
      </c>
    </row>
    <row r="55" spans="1:38" ht="15.75">
      <c r="A55" s="23" t="s">
        <v>75</v>
      </c>
      <c r="B55" s="27">
        <v>853.63</v>
      </c>
      <c r="C55" s="27">
        <v>777.44</v>
      </c>
      <c r="D55" s="27">
        <v>974.05</v>
      </c>
      <c r="E55" s="28">
        <v>1131.93</v>
      </c>
      <c r="F55" s="54">
        <v>1370.37</v>
      </c>
      <c r="G55" s="54">
        <v>1433.2</v>
      </c>
      <c r="H55" s="54">
        <v>1244.92</v>
      </c>
      <c r="I55" s="54">
        <v>1227.67</v>
      </c>
      <c r="J55" s="54">
        <v>1549.22</v>
      </c>
      <c r="K55" s="27">
        <v>39.853909788403</v>
      </c>
      <c r="L55" s="27">
        <v>34.09</v>
      </c>
      <c r="M55" s="53">
        <v>44.32</v>
      </c>
      <c r="N55" s="43">
        <v>52.6</v>
      </c>
      <c r="O55" s="43">
        <v>57.27</v>
      </c>
      <c r="P55" s="43">
        <v>59</v>
      </c>
      <c r="Q55" s="43">
        <v>59.4</v>
      </c>
      <c r="R55" s="43">
        <v>63.09</v>
      </c>
      <c r="S55" s="43">
        <v>68.31</v>
      </c>
      <c r="T55" s="27"/>
      <c r="U55" s="27">
        <v>1008.22</v>
      </c>
      <c r="V55" s="27">
        <v>947.35</v>
      </c>
      <c r="W55" s="53">
        <v>531.74</v>
      </c>
      <c r="X55" s="55">
        <v>633.44</v>
      </c>
      <c r="Y55" s="34">
        <v>991.31</v>
      </c>
      <c r="Z55" s="34">
        <v>1081.99</v>
      </c>
      <c r="AA55" s="34">
        <v>998.22</v>
      </c>
      <c r="AB55" s="34">
        <v>1097.76</v>
      </c>
      <c r="AC55" s="34">
        <v>1082.4</v>
      </c>
      <c r="AD55" s="27">
        <v>51.2944464625021</v>
      </c>
      <c r="AE55" s="27">
        <v>48.88</v>
      </c>
      <c r="AF55" s="53">
        <v>27.84</v>
      </c>
      <c r="AG55" s="53">
        <v>34.67</v>
      </c>
      <c r="AH55" s="34">
        <v>49.54</v>
      </c>
      <c r="AI55" s="34">
        <v>52.07</v>
      </c>
      <c r="AJ55" s="34">
        <v>52.21</v>
      </c>
      <c r="AK55" s="34">
        <v>57.18</v>
      </c>
      <c r="AL55" s="34">
        <v>55.65</v>
      </c>
    </row>
    <row r="56" spans="1:38" ht="15.75">
      <c r="A56" s="23" t="s">
        <v>76</v>
      </c>
      <c r="B56" s="27">
        <v>189.91</v>
      </c>
      <c r="C56" s="27">
        <v>199.62</v>
      </c>
      <c r="D56" s="27">
        <v>224.84</v>
      </c>
      <c r="E56" s="28">
        <v>236.19</v>
      </c>
      <c r="F56" s="43">
        <v>241.16</v>
      </c>
      <c r="G56" s="43">
        <v>257.49</v>
      </c>
      <c r="H56" s="43">
        <v>271.65</v>
      </c>
      <c r="I56" s="43">
        <v>283.87</v>
      </c>
      <c r="J56" s="43">
        <v>294.83</v>
      </c>
      <c r="K56" s="27">
        <v>8.8664362872856</v>
      </c>
      <c r="L56" s="27">
        <v>8.75</v>
      </c>
      <c r="M56" s="53">
        <v>10.229299363057326</v>
      </c>
      <c r="N56" s="43">
        <v>10.98</v>
      </c>
      <c r="O56" s="43">
        <v>10.08</v>
      </c>
      <c r="P56" s="43">
        <v>10.6</v>
      </c>
      <c r="Q56" s="43">
        <v>12.96</v>
      </c>
      <c r="R56" s="43">
        <v>14.59</v>
      </c>
      <c r="S56" s="43">
        <v>13</v>
      </c>
      <c r="T56" s="27"/>
      <c r="U56" s="27">
        <v>585.19</v>
      </c>
      <c r="V56" s="27">
        <v>600.16</v>
      </c>
      <c r="W56" s="53">
        <v>631.8</v>
      </c>
      <c r="X56" s="55">
        <v>689.53</v>
      </c>
      <c r="Y56" s="34">
        <v>693.35</v>
      </c>
      <c r="Z56" s="34">
        <v>731.54</v>
      </c>
      <c r="AA56" s="34">
        <v>740.09</v>
      </c>
      <c r="AB56" s="34">
        <v>797.48</v>
      </c>
      <c r="AC56" s="34">
        <v>867.05</v>
      </c>
      <c r="AD56" s="27">
        <v>29.7722690736066</v>
      </c>
      <c r="AE56" s="27">
        <v>30.97</v>
      </c>
      <c r="AF56" s="53">
        <v>33.08</v>
      </c>
      <c r="AG56" s="53">
        <v>37.74</v>
      </c>
      <c r="AH56" s="34">
        <v>34.65</v>
      </c>
      <c r="AI56" s="34">
        <v>35.2</v>
      </c>
      <c r="AJ56" s="34">
        <v>38.71</v>
      </c>
      <c r="AK56" s="34">
        <v>41.54</v>
      </c>
      <c r="AL56" s="34">
        <v>44.58</v>
      </c>
    </row>
    <row r="57" spans="1:38" ht="15.75">
      <c r="A57" s="23" t="s">
        <v>77</v>
      </c>
      <c r="B57" s="27">
        <f aca="true" t="shared" si="24" ref="B57:M57">SUM(B49:B56)</f>
        <v>3273.6099999999997</v>
      </c>
      <c r="C57" s="27">
        <f t="shared" si="24"/>
        <v>3356.34</v>
      </c>
      <c r="D57" s="27">
        <f t="shared" si="24"/>
        <v>3651.71</v>
      </c>
      <c r="E57" s="53">
        <f t="shared" si="24"/>
        <v>3931.9199999999996</v>
      </c>
      <c r="F57" s="53">
        <f t="shared" si="24"/>
        <v>4420.669913043478</v>
      </c>
      <c r="G57" s="53">
        <f t="shared" si="24"/>
        <v>4449.48</v>
      </c>
      <c r="H57" s="53">
        <f t="shared" si="24"/>
        <v>4234.869999999999</v>
      </c>
      <c r="I57" s="53">
        <f t="shared" si="24"/>
        <v>4354.84</v>
      </c>
      <c r="J57" s="53">
        <f t="shared" si="24"/>
        <v>4996.71</v>
      </c>
      <c r="K57" s="27">
        <f t="shared" si="24"/>
        <v>152.84135413089857</v>
      </c>
      <c r="L57" s="27">
        <f t="shared" si="24"/>
        <v>147.16701754385966</v>
      </c>
      <c r="M57" s="53">
        <f t="shared" si="24"/>
        <v>166.14058234758875</v>
      </c>
      <c r="N57" s="53">
        <f>SUM(N49:N56)</f>
        <v>182.72000000000003</v>
      </c>
      <c r="O57" s="53">
        <f>SUM(O49:O56)</f>
        <v>184.75000000000003</v>
      </c>
      <c r="P57" s="53">
        <f>SUM(P49:P56)</f>
        <v>183.17999999999998</v>
      </c>
      <c r="Q57" s="53">
        <f>SUM(Q49:Q56)</f>
        <v>202.04999999999998</v>
      </c>
      <c r="R57" s="53">
        <f>SUM(R49:R56)</f>
        <v>223.77</v>
      </c>
      <c r="S57" s="53">
        <f>SUM(S49:S56)</f>
        <v>220.32000000000002</v>
      </c>
      <c r="T57" s="27"/>
      <c r="U57" s="27">
        <v>3369.9</v>
      </c>
      <c r="V57" s="27">
        <f aca="true" t="shared" si="25" ref="V57:AC57">SUM(V49:V56)</f>
        <v>3296.29</v>
      </c>
      <c r="W57" s="53">
        <f t="shared" si="25"/>
        <v>2935.58</v>
      </c>
      <c r="X57" s="53">
        <f t="shared" si="25"/>
        <v>3134.49</v>
      </c>
      <c r="Y57" s="53">
        <f t="shared" si="25"/>
        <v>3560.2400000000002</v>
      </c>
      <c r="Z57" s="53">
        <f t="shared" si="25"/>
        <v>3667.08</v>
      </c>
      <c r="AA57" s="53">
        <f t="shared" si="25"/>
        <v>3527.79</v>
      </c>
      <c r="AB57" s="53">
        <f t="shared" si="25"/>
        <v>3810.97</v>
      </c>
      <c r="AC57" s="53">
        <f t="shared" si="25"/>
        <v>3981.66</v>
      </c>
      <c r="AD57" s="27">
        <v>171.447853775948</v>
      </c>
      <c r="AE57" s="27">
        <f aca="true" t="shared" si="26" ref="AE57:AL57">SUM(AE49:AE56)</f>
        <v>170.09</v>
      </c>
      <c r="AF57" s="53">
        <f t="shared" si="26"/>
        <v>153.7</v>
      </c>
      <c r="AG57" s="53">
        <f t="shared" si="26"/>
        <v>171.56</v>
      </c>
      <c r="AH57" s="53">
        <f t="shared" si="26"/>
        <v>177.92000000000002</v>
      </c>
      <c r="AI57" s="53">
        <f t="shared" si="26"/>
        <v>176.45</v>
      </c>
      <c r="AJ57" s="53">
        <f t="shared" si="26"/>
        <v>184.52</v>
      </c>
      <c r="AK57" s="53">
        <f t="shared" si="26"/>
        <v>198.51</v>
      </c>
      <c r="AL57" s="53">
        <f t="shared" si="26"/>
        <v>204.72000000000003</v>
      </c>
    </row>
    <row r="58" spans="1:38" ht="15.75">
      <c r="A58" s="21"/>
      <c r="B58" s="27"/>
      <c r="C58" s="27"/>
      <c r="D58" s="27"/>
      <c r="E58" s="53"/>
      <c r="F58" s="53"/>
      <c r="G58" s="53"/>
      <c r="H58" s="53"/>
      <c r="I58" s="53"/>
      <c r="J58" s="53"/>
      <c r="K58" s="32"/>
      <c r="L58" s="27"/>
      <c r="M58" s="53"/>
      <c r="N58" s="53"/>
      <c r="O58" s="53"/>
      <c r="P58" s="53"/>
      <c r="Q58" s="53"/>
      <c r="R58" s="53"/>
      <c r="S58" s="53"/>
      <c r="T58" s="32"/>
      <c r="U58" s="27"/>
      <c r="V58" s="27"/>
      <c r="W58" s="53"/>
      <c r="X58" s="53"/>
      <c r="Y58" s="53"/>
      <c r="Z58" s="53"/>
      <c r="AA58" s="53"/>
      <c r="AB58" s="53"/>
      <c r="AC58" s="53"/>
      <c r="AD58" s="32"/>
      <c r="AE58" s="32"/>
      <c r="AF58" s="56"/>
      <c r="AG58" s="56"/>
      <c r="AH58" s="56"/>
      <c r="AI58" s="56"/>
      <c r="AJ58" s="56"/>
      <c r="AK58" s="56"/>
      <c r="AL58" s="56"/>
    </row>
    <row r="59" spans="1:38" ht="15.75">
      <c r="A59" s="23" t="s">
        <v>78</v>
      </c>
      <c r="B59" s="27">
        <f>B9-B57</f>
        <v>661.0561803713549</v>
      </c>
      <c r="C59" s="27">
        <f>C9-C57</f>
        <v>565.2599999999998</v>
      </c>
      <c r="D59" s="27">
        <f>D9-D57</f>
        <v>194.78999999999996</v>
      </c>
      <c r="E59" s="53">
        <f>E8-E57</f>
        <v>-187.4399999999996</v>
      </c>
      <c r="F59" s="53">
        <f>F8-F57</f>
        <v>-137.19991304347786</v>
      </c>
      <c r="G59" s="53">
        <f>G8-G57</f>
        <v>68.46000000000095</v>
      </c>
      <c r="H59" s="53">
        <f>H8-H57</f>
        <v>-399.18999999999915</v>
      </c>
      <c r="I59" s="53">
        <f>I8-I57</f>
        <v>-754.7400000000002</v>
      </c>
      <c r="J59" s="53">
        <f>J8-J57</f>
        <v>-823.5900000000001</v>
      </c>
      <c r="K59" s="27">
        <f>K9-K57</f>
        <v>30.858645869101423</v>
      </c>
      <c r="L59" s="27">
        <f>L9-L57</f>
        <v>24.832982456140343</v>
      </c>
      <c r="M59" s="53">
        <f aca="true" t="shared" si="27" ref="M59:R59">M8-M57</f>
        <v>8.859417652411253</v>
      </c>
      <c r="N59" s="53">
        <f t="shared" si="27"/>
        <v>-9.020000000000039</v>
      </c>
      <c r="O59" s="53">
        <f t="shared" si="27"/>
        <v>-5.450000000000017</v>
      </c>
      <c r="P59" s="53">
        <f t="shared" si="27"/>
        <v>2.5200000000000102</v>
      </c>
      <c r="Q59" s="53">
        <f t="shared" si="27"/>
        <v>-19.549999999999983</v>
      </c>
      <c r="R59" s="53">
        <f t="shared" si="27"/>
        <v>-38.610000000000014</v>
      </c>
      <c r="S59" s="53">
        <f>S8-S57</f>
        <v>-35.920000000000016</v>
      </c>
      <c r="T59" s="27"/>
      <c r="U59" s="27">
        <v>407.02</v>
      </c>
      <c r="V59" s="27">
        <f aca="true" t="shared" si="28" ref="V59:AA59">V8-V57</f>
        <v>358.7800000000002</v>
      </c>
      <c r="W59" s="53">
        <f t="shared" si="28"/>
        <v>693.4200000000001</v>
      </c>
      <c r="X59" s="53">
        <f t="shared" si="28"/>
        <v>336.80999999999995</v>
      </c>
      <c r="Y59" s="53">
        <f t="shared" si="28"/>
        <v>381.72999999999956</v>
      </c>
      <c r="Z59" s="53">
        <f t="shared" si="28"/>
        <v>426.5799999999999</v>
      </c>
      <c r="AA59" s="53">
        <f t="shared" si="28"/>
        <v>249.19000000000005</v>
      </c>
      <c r="AB59" s="53">
        <f>AB8-AB57</f>
        <v>-10.329999999999927</v>
      </c>
      <c r="AC59" s="53">
        <f>AC8-AC57</f>
        <v>-119.07999999999993</v>
      </c>
      <c r="AD59" s="27">
        <v>20.7076487266347</v>
      </c>
      <c r="AE59" s="27">
        <f aca="true" t="shared" si="29" ref="AE59:AJ59">AE8-AE57</f>
        <v>18.51010319917441</v>
      </c>
      <c r="AF59" s="53">
        <f t="shared" si="29"/>
        <v>36.70000000000002</v>
      </c>
      <c r="AG59" s="53">
        <f t="shared" si="29"/>
        <v>18.310000000000002</v>
      </c>
      <c r="AH59" s="53">
        <f t="shared" si="29"/>
        <v>18.629999999999995</v>
      </c>
      <c r="AI59" s="53">
        <f t="shared" si="29"/>
        <v>21.01000000000002</v>
      </c>
      <c r="AJ59" s="53">
        <f t="shared" si="29"/>
        <v>13.019999999999982</v>
      </c>
      <c r="AK59" s="53">
        <f>AK8-AK57</f>
        <v>-0.5600000000000023</v>
      </c>
      <c r="AL59" s="53">
        <f>AL8-AL57</f>
        <v>-6.130000000000024</v>
      </c>
    </row>
    <row r="60" spans="1:38" ht="3.75" customHeight="1">
      <c r="A60" s="22"/>
      <c r="B60" s="57"/>
      <c r="C60" s="57"/>
      <c r="D60" s="40"/>
      <c r="E60" s="39"/>
      <c r="F60" s="39"/>
      <c r="G60" s="39"/>
      <c r="H60" s="39"/>
      <c r="I60" s="39"/>
      <c r="J60" s="39"/>
      <c r="K60" s="38"/>
      <c r="L60" s="40"/>
      <c r="M60" s="39"/>
      <c r="N60" s="39"/>
      <c r="O60" s="39"/>
      <c r="P60" s="39"/>
      <c r="Q60" s="39"/>
      <c r="R60" s="39"/>
      <c r="S60" s="39"/>
      <c r="T60" s="22"/>
      <c r="U60" s="57"/>
      <c r="V60" s="57"/>
      <c r="W60" s="39"/>
      <c r="X60" s="39"/>
      <c r="Y60" s="39"/>
      <c r="Z60" s="39"/>
      <c r="AA60" s="39"/>
      <c r="AB60" s="39"/>
      <c r="AC60" s="39"/>
      <c r="AD60" s="38"/>
      <c r="AE60" s="38"/>
      <c r="AF60" s="39"/>
      <c r="AG60" s="39"/>
      <c r="AH60" s="39"/>
      <c r="AI60" s="39"/>
      <c r="AJ60" s="39"/>
      <c r="AK60" s="39"/>
      <c r="AL60" s="39"/>
    </row>
    <row r="61" spans="1:38" ht="15.75">
      <c r="A61" s="23" t="s">
        <v>68</v>
      </c>
      <c r="B61" s="42">
        <f>B34</f>
        <v>1.837</v>
      </c>
      <c r="C61" s="42">
        <f aca="true" t="shared" si="30" ref="C61:AH61">C34</f>
        <v>1.72</v>
      </c>
      <c r="D61" s="42">
        <f t="shared" si="30"/>
        <v>1.75</v>
      </c>
      <c r="E61" s="42">
        <f t="shared" si="30"/>
        <v>1.74</v>
      </c>
      <c r="F61" s="42">
        <f t="shared" si="30"/>
        <v>1.79</v>
      </c>
      <c r="G61" s="42">
        <f aca="true" t="shared" si="31" ref="G61:I62">G34</f>
        <v>1.86</v>
      </c>
      <c r="H61" s="42">
        <f t="shared" si="31"/>
        <v>1.83</v>
      </c>
      <c r="I61" s="42">
        <f t="shared" si="31"/>
        <v>1.85</v>
      </c>
      <c r="J61" s="64">
        <f>J34</f>
        <v>1.84</v>
      </c>
      <c r="K61" s="42">
        <f t="shared" si="30"/>
        <v>183.7</v>
      </c>
      <c r="L61" s="42">
        <f t="shared" si="30"/>
        <v>172.35</v>
      </c>
      <c r="M61" s="42">
        <f t="shared" si="30"/>
        <v>175.36</v>
      </c>
      <c r="N61" s="42">
        <f t="shared" si="30"/>
        <v>173.7</v>
      </c>
      <c r="O61" s="42">
        <f t="shared" si="30"/>
        <v>179.3</v>
      </c>
      <c r="P61" s="42">
        <f aca="true" t="shared" si="32" ref="P61:R62">P34</f>
        <v>185.84</v>
      </c>
      <c r="Q61" s="42">
        <f t="shared" si="32"/>
        <v>182.5</v>
      </c>
      <c r="R61" s="42">
        <f t="shared" si="32"/>
        <v>185.16</v>
      </c>
      <c r="S61" s="42">
        <f>S34</f>
        <v>184.4</v>
      </c>
      <c r="T61" s="42"/>
      <c r="U61" s="42">
        <f t="shared" si="30"/>
        <v>1.92155550503965</v>
      </c>
      <c r="V61" s="42">
        <f t="shared" si="30"/>
        <v>1.89</v>
      </c>
      <c r="W61" s="27">
        <f t="shared" si="30"/>
        <v>1.9</v>
      </c>
      <c r="X61" s="27">
        <f t="shared" si="30"/>
        <v>1.9</v>
      </c>
      <c r="Y61" s="27">
        <f t="shared" si="30"/>
        <v>1.97</v>
      </c>
      <c r="Z61" s="27">
        <f>Z34</f>
        <v>1.97</v>
      </c>
      <c r="AA61" s="27">
        <f>AA34</f>
        <v>1.98</v>
      </c>
      <c r="AB61" s="27">
        <f>AB34</f>
        <v>1.98</v>
      </c>
      <c r="AC61" s="27">
        <f>AC34</f>
        <v>1.99</v>
      </c>
      <c r="AD61" s="42">
        <f t="shared" si="30"/>
        <v>192.155550503965</v>
      </c>
      <c r="AE61" s="27">
        <f t="shared" si="30"/>
        <v>188.6</v>
      </c>
      <c r="AF61" s="27">
        <f t="shared" si="30"/>
        <v>190.4</v>
      </c>
      <c r="AG61" s="27">
        <f t="shared" si="30"/>
        <v>189.87</v>
      </c>
      <c r="AH61" s="27">
        <f t="shared" si="30"/>
        <v>196.55</v>
      </c>
      <c r="AI61" s="27">
        <f>AI34</f>
        <v>197.46</v>
      </c>
      <c r="AJ61" s="27">
        <f>AJ34</f>
        <v>197.54</v>
      </c>
      <c r="AK61" s="27">
        <f>AK34</f>
        <v>197.95</v>
      </c>
      <c r="AL61" s="27">
        <f>AL34</f>
        <v>198.59</v>
      </c>
    </row>
    <row r="62" spans="1:38" ht="15.75">
      <c r="A62" s="23" t="s">
        <v>69</v>
      </c>
      <c r="B62" s="44">
        <f>B35</f>
        <v>2141.897757415</v>
      </c>
      <c r="C62" s="44">
        <f aca="true" t="shared" si="33" ref="C62:O62">C35</f>
        <v>2280</v>
      </c>
      <c r="D62" s="44">
        <f t="shared" si="33"/>
        <v>2198</v>
      </c>
      <c r="E62" s="44">
        <f t="shared" si="33"/>
        <v>2152</v>
      </c>
      <c r="F62" s="44">
        <f t="shared" si="33"/>
        <v>2393</v>
      </c>
      <c r="G62" s="44">
        <f t="shared" si="31"/>
        <v>2429</v>
      </c>
      <c r="H62" s="44">
        <f t="shared" si="31"/>
        <v>2096</v>
      </c>
      <c r="I62" s="44">
        <f>I35</f>
        <v>1946</v>
      </c>
      <c r="J62" s="44">
        <f>J35</f>
        <v>2268</v>
      </c>
      <c r="K62" s="42">
        <f t="shared" si="33"/>
        <v>21.41897757415</v>
      </c>
      <c r="L62" s="42">
        <f t="shared" si="33"/>
        <v>22.8</v>
      </c>
      <c r="M62" s="42">
        <f t="shared" si="33"/>
        <v>21.98</v>
      </c>
      <c r="N62" s="42">
        <f t="shared" si="33"/>
        <v>21.52</v>
      </c>
      <c r="O62" s="42">
        <f t="shared" si="33"/>
        <v>23.93</v>
      </c>
      <c r="P62" s="42">
        <f t="shared" si="32"/>
        <v>24.29</v>
      </c>
      <c r="Q62" s="42">
        <f t="shared" si="32"/>
        <v>20.96</v>
      </c>
      <c r="R62" s="42">
        <f t="shared" si="32"/>
        <v>19.46</v>
      </c>
      <c r="S62" s="42">
        <f>S35</f>
        <v>22.68</v>
      </c>
      <c r="T62" s="26"/>
      <c r="U62" s="42">
        <v>1965.55391378878</v>
      </c>
      <c r="V62" s="44">
        <v>1938</v>
      </c>
      <c r="W62" s="45">
        <v>1910</v>
      </c>
      <c r="X62" s="45">
        <v>1827</v>
      </c>
      <c r="Y62" s="46">
        <v>2001</v>
      </c>
      <c r="Z62" s="46">
        <v>2078</v>
      </c>
      <c r="AA62" s="46">
        <v>1912</v>
      </c>
      <c r="AB62" s="46">
        <v>1920</v>
      </c>
      <c r="AC62" s="46">
        <v>1920</v>
      </c>
      <c r="AD62" s="26">
        <v>19.6555391378878</v>
      </c>
      <c r="AE62" s="47">
        <v>19.38</v>
      </c>
      <c r="AF62" s="27">
        <v>19.1</v>
      </c>
      <c r="AG62" s="27">
        <v>18.27</v>
      </c>
      <c r="AH62" s="9">
        <v>20.21</v>
      </c>
      <c r="AI62" s="9">
        <v>20.78</v>
      </c>
      <c r="AJ62" s="9">
        <v>19.12</v>
      </c>
      <c r="AK62" s="63">
        <v>19.2</v>
      </c>
      <c r="AL62" s="42">
        <f>AL35</f>
        <v>19.45</v>
      </c>
    </row>
    <row r="63" spans="1:38" ht="5.25" customHeight="1">
      <c r="A63" s="22"/>
      <c r="B63" s="38"/>
      <c r="C63" s="38"/>
      <c r="D63" s="38"/>
      <c r="E63" s="38"/>
      <c r="F63" s="38"/>
      <c r="G63" s="38"/>
      <c r="H63" s="38"/>
      <c r="I63" s="38"/>
      <c r="J63" s="38"/>
      <c r="K63" s="22"/>
      <c r="L63" s="40"/>
      <c r="M63" s="40"/>
      <c r="N63" s="40"/>
      <c r="O63" s="40"/>
      <c r="P63" s="40"/>
      <c r="Q63" s="40"/>
      <c r="R63" s="40"/>
      <c r="S63" s="40"/>
      <c r="T63" s="22"/>
      <c r="U63" s="38"/>
      <c r="V63" s="38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3" ht="15.75">
      <c r="A64" s="21" t="s">
        <v>79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7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I65" s="3"/>
      <c r="AJ65" s="3"/>
      <c r="AK65" s="3"/>
    </row>
    <row r="66" spans="1:36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I66" s="2"/>
      <c r="AJ66" s="3"/>
    </row>
    <row r="67" spans="1:37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I67" s="2"/>
      <c r="AJ67" s="3"/>
      <c r="AK67" s="3"/>
    </row>
    <row r="68" spans="1:37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I68" s="58"/>
      <c r="AJ68" s="59"/>
      <c r="AK68" s="59"/>
    </row>
    <row r="69" spans="1:32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</sheetData>
  <printOptions/>
  <pageMargins left="0" right="0" top="0" bottom="0" header="0.5" footer="0.5"/>
  <pageSetup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Linda Beeler</cp:lastModifiedBy>
  <dcterms:created xsi:type="dcterms:W3CDTF">1999-12-04T05:21:42Z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