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usdagcc-my.sharepoint.com/personal/joshua_huang_usda_gov/Documents/Documents/Projects/SAP/202505/"/>
    </mc:Choice>
  </mc:AlternateContent>
  <xr:revisionPtr revIDLastSave="1452" documentId="13_ncr:1_{90A481CB-EA5E-4334-B33F-58FAF338C762}" xr6:coauthVersionLast="47" xr6:coauthVersionMax="47" xr10:uidLastSave="{068188A6-1481-4203-B31D-86775C24228F}"/>
  <bookViews>
    <workbookView xWindow="-120" yWindow="-120" windowWidth="29040" windowHeight="15720" tabRatio="691" xr2:uid="{00000000-000D-0000-FFFF-FFFF00000000}"/>
  </bookViews>
  <sheets>
    <sheet name="Corn24" sheetId="6" r:id="rId1"/>
    <sheet name="Corn25" sheetId="7" r:id="rId2"/>
    <sheet name="Wheat24" sheetId="16" r:id="rId3"/>
    <sheet name="Wheat25" sheetId="10" r:id="rId4"/>
    <sheet name="Soy24" sheetId="11" r:id="rId5"/>
    <sheet name="Soy25" sheetId="12" r:id="rId6"/>
    <sheet name="Cotton24" sheetId="13" r:id="rId7"/>
    <sheet name="Cotton25" sheetId="1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5" i="10" l="1"/>
  <c r="D25" i="10" s="1"/>
  <c r="T24" i="10"/>
  <c r="D24" i="10" s="1"/>
  <c r="T23" i="10"/>
  <c r="D23" i="10" s="1"/>
  <c r="T22" i="10"/>
  <c r="D22" i="10" s="1"/>
  <c r="T21" i="10"/>
  <c r="D21" i="10" s="1"/>
  <c r="T20" i="10"/>
  <c r="D20" i="10" s="1"/>
  <c r="T19" i="10"/>
  <c r="D19" i="10" s="1"/>
  <c r="T18" i="10"/>
  <c r="D18" i="10" s="1"/>
  <c r="T17" i="10"/>
  <c r="D17" i="10" s="1"/>
  <c r="T16" i="10"/>
  <c r="D16" i="10" s="1"/>
  <c r="T15" i="10"/>
  <c r="D15" i="10" s="1"/>
  <c r="T14" i="10"/>
  <c r="D14" i="10" s="1"/>
  <c r="T25" i="16"/>
  <c r="D25" i="16" s="1"/>
  <c r="T24" i="16"/>
  <c r="D24" i="16" s="1"/>
  <c r="T22" i="16"/>
  <c r="D22" i="16" s="1"/>
  <c r="T21" i="16"/>
  <c r="D21" i="16" s="1"/>
  <c r="T20" i="16"/>
  <c r="D20" i="16" s="1"/>
  <c r="T19" i="16"/>
  <c r="D19" i="16" s="1"/>
  <c r="T18" i="16"/>
  <c r="D18" i="16" s="1"/>
  <c r="T17" i="16"/>
  <c r="D17" i="16" s="1"/>
  <c r="T16" i="16"/>
  <c r="D16" i="16" s="1"/>
  <c r="T15" i="16"/>
  <c r="D15" i="16" s="1"/>
  <c r="T14" i="16"/>
  <c r="D14" i="16" s="1"/>
  <c r="T23" i="16"/>
  <c r="D23" i="16" s="1"/>
  <c r="M25" i="10" l="1"/>
  <c r="L25" i="10"/>
  <c r="M24" i="10"/>
  <c r="L24" i="10"/>
  <c r="M23" i="10"/>
  <c r="L23" i="10"/>
  <c r="M22" i="10"/>
  <c r="L22" i="10"/>
  <c r="M21" i="10"/>
  <c r="L21" i="10"/>
  <c r="M20" i="10"/>
  <c r="L20" i="10"/>
  <c r="M19" i="10"/>
  <c r="L19" i="10"/>
  <c r="M18" i="10"/>
  <c r="L18" i="10"/>
  <c r="M17" i="10"/>
  <c r="L17" i="10"/>
  <c r="M16" i="10"/>
  <c r="L16" i="10"/>
  <c r="M15" i="10"/>
  <c r="L15" i="10"/>
  <c r="M14" i="10"/>
  <c r="L14" i="10"/>
  <c r="L15" i="16"/>
  <c r="M15" i="16"/>
  <c r="L16" i="16"/>
  <c r="M16" i="16"/>
  <c r="L17" i="16"/>
  <c r="M17" i="16"/>
  <c r="L18" i="16"/>
  <c r="M18" i="16"/>
  <c r="L19" i="16"/>
  <c r="M19" i="16"/>
  <c r="L20" i="16"/>
  <c r="M20" i="16"/>
  <c r="L21" i="16"/>
  <c r="M21" i="16"/>
  <c r="L22" i="16"/>
  <c r="M22" i="16"/>
  <c r="L23" i="16"/>
  <c r="M23" i="16"/>
  <c r="L24" i="16"/>
  <c r="M24" i="16"/>
  <c r="L25" i="16"/>
  <c r="M25" i="16"/>
  <c r="M14" i="16"/>
  <c r="L14" i="16"/>
  <c r="J48" i="16" l="1"/>
  <c r="J47" i="16"/>
  <c r="D42" i="16"/>
  <c r="H36" i="16"/>
  <c r="I36" i="16" s="1"/>
  <c r="H25" i="16"/>
  <c r="I25" i="16" s="1"/>
  <c r="J25" i="16" s="1"/>
  <c r="H24" i="16"/>
  <c r="I24" i="16" s="1"/>
  <c r="J24" i="16" s="1"/>
  <c r="H23" i="16"/>
  <c r="I23" i="16" s="1"/>
  <c r="J23" i="16" s="1"/>
  <c r="H22" i="16"/>
  <c r="I22" i="16" s="1"/>
  <c r="J22" i="16" s="1"/>
  <c r="H21" i="16"/>
  <c r="I21" i="16" s="1"/>
  <c r="J21" i="16" s="1"/>
  <c r="I20" i="16"/>
  <c r="J20" i="16" s="1"/>
  <c r="H20" i="16"/>
  <c r="I19" i="16"/>
  <c r="J19" i="16" s="1"/>
  <c r="H19" i="16"/>
  <c r="I18" i="16"/>
  <c r="J18" i="16" s="1"/>
  <c r="H18" i="16"/>
  <c r="I17" i="16"/>
  <c r="J17" i="16" s="1"/>
  <c r="H17" i="16"/>
  <c r="I16" i="16"/>
  <c r="J16" i="16" s="1"/>
  <c r="H16" i="16"/>
  <c r="I15" i="16"/>
  <c r="J15" i="16" s="1"/>
  <c r="H15" i="16"/>
  <c r="I14" i="16"/>
  <c r="J14" i="16" s="1"/>
  <c r="H14" i="16"/>
  <c r="D9" i="16"/>
  <c r="C42" i="16" s="1"/>
  <c r="C9" i="16"/>
  <c r="C8" i="16"/>
  <c r="J27" i="16" l="1"/>
  <c r="D8" i="16" s="1"/>
  <c r="C41" i="16" s="1"/>
  <c r="E41" i="16" s="1"/>
  <c r="B41" i="16"/>
  <c r="B47" i="16"/>
  <c r="B42" i="16"/>
  <c r="G42" i="16" s="1"/>
  <c r="E42" i="16"/>
  <c r="F42" i="16" s="1"/>
  <c r="E9" i="16" s="1"/>
  <c r="I48" i="16"/>
  <c r="I47" i="16" l="1"/>
  <c r="K47" i="16" s="1"/>
  <c r="F8" i="16" s="1"/>
  <c r="C47" i="16"/>
  <c r="B48" i="16"/>
  <c r="G47" i="16"/>
  <c r="G48" i="16" s="1"/>
  <c r="F47" i="16"/>
  <c r="F48" i="16" s="1"/>
  <c r="E47" i="16"/>
  <c r="E48" i="16" s="1"/>
  <c r="D47" i="16"/>
  <c r="D48" i="16" s="1"/>
  <c r="L48" i="16"/>
  <c r="G9" i="16" s="1"/>
  <c r="K48" i="16"/>
  <c r="F9" i="16" s="1"/>
  <c r="F41" i="16"/>
  <c r="E8" i="16" s="1"/>
  <c r="G41" i="16"/>
  <c r="L47" i="16" l="1"/>
  <c r="G8" i="16" s="1"/>
  <c r="C48" i="16"/>
  <c r="H47" i="16"/>
  <c r="H48" i="16" s="1"/>
  <c r="A153" i="14" l="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152" i="14"/>
  <c r="H25" i="14"/>
  <c r="I25" i="14" s="1"/>
  <c r="J25" i="14" s="1"/>
  <c r="H24" i="14"/>
  <c r="I24" i="14" s="1"/>
  <c r="J24" i="14" s="1"/>
  <c r="H23" i="14"/>
  <c r="I23" i="14" s="1"/>
  <c r="J23" i="14" s="1"/>
  <c r="H22" i="14"/>
  <c r="I22" i="14" s="1"/>
  <c r="J22" i="14" s="1"/>
  <c r="H21" i="14"/>
  <c r="I21" i="14" s="1"/>
  <c r="J21" i="14" s="1"/>
  <c r="H20" i="14"/>
  <c r="I20" i="14" s="1"/>
  <c r="J20" i="14" s="1"/>
  <c r="H19" i="14"/>
  <c r="I19" i="14" s="1"/>
  <c r="J19" i="14" s="1"/>
  <c r="H18" i="14"/>
  <c r="I18" i="14" s="1"/>
  <c r="J18" i="14" s="1"/>
  <c r="H17" i="14"/>
  <c r="I17" i="14" s="1"/>
  <c r="J17" i="14" s="1"/>
  <c r="H16" i="14"/>
  <c r="I16" i="14" s="1"/>
  <c r="J16" i="14" s="1"/>
  <c r="H15" i="14"/>
  <c r="I15" i="14" s="1"/>
  <c r="J15" i="14" s="1"/>
  <c r="H14" i="14"/>
  <c r="I14" i="14" s="1"/>
  <c r="J14" i="14" s="1"/>
  <c r="C9" i="14"/>
  <c r="D9" i="14"/>
  <c r="A199" i="13"/>
  <c r="A200" i="13" s="1"/>
  <c r="A201" i="13" s="1"/>
  <c r="A202" i="13" s="1"/>
  <c r="A203" i="13" s="1"/>
  <c r="H25" i="13"/>
  <c r="I25" i="13" s="1"/>
  <c r="J25" i="13" s="1"/>
  <c r="H24" i="13"/>
  <c r="I24" i="13" s="1"/>
  <c r="J24" i="13" s="1"/>
  <c r="H23" i="13"/>
  <c r="I23" i="13" s="1"/>
  <c r="J23" i="13" s="1"/>
  <c r="H22" i="13"/>
  <c r="I22" i="13" s="1"/>
  <c r="J22" i="13" s="1"/>
  <c r="H21" i="13"/>
  <c r="I21" i="13" s="1"/>
  <c r="J21" i="13" s="1"/>
  <c r="H20" i="13"/>
  <c r="I20" i="13" s="1"/>
  <c r="J20" i="13" s="1"/>
  <c r="H19" i="13"/>
  <c r="I19" i="13" s="1"/>
  <c r="J19" i="13" s="1"/>
  <c r="H18" i="13"/>
  <c r="I18" i="13" s="1"/>
  <c r="J18" i="13" s="1"/>
  <c r="I17" i="13"/>
  <c r="J17" i="13" s="1"/>
  <c r="H17" i="13"/>
  <c r="I16" i="13"/>
  <c r="J16" i="13" s="1"/>
  <c r="H16" i="13"/>
  <c r="I15" i="13"/>
  <c r="J15" i="13" s="1"/>
  <c r="H15" i="13"/>
  <c r="I14" i="13"/>
  <c r="J14" i="13" s="1"/>
  <c r="H14" i="13"/>
  <c r="C9" i="13"/>
  <c r="D9" i="13"/>
  <c r="A164" i="12"/>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J48" i="12"/>
  <c r="J47" i="12"/>
  <c r="D42" i="12"/>
  <c r="H36" i="12"/>
  <c r="I36" i="12" s="1"/>
  <c r="B47" i="12" s="1"/>
  <c r="H25" i="12"/>
  <c r="I25" i="12" s="1"/>
  <c r="J25" i="12" s="1"/>
  <c r="H24" i="12"/>
  <c r="I24" i="12" s="1"/>
  <c r="J24" i="12" s="1"/>
  <c r="H23" i="12"/>
  <c r="I23" i="12" s="1"/>
  <c r="J23" i="12" s="1"/>
  <c r="H22" i="12"/>
  <c r="I22" i="12" s="1"/>
  <c r="J22" i="12" s="1"/>
  <c r="H21" i="12"/>
  <c r="I21" i="12" s="1"/>
  <c r="J21" i="12" s="1"/>
  <c r="H20" i="12"/>
  <c r="I20" i="12" s="1"/>
  <c r="J20" i="12" s="1"/>
  <c r="H19" i="12"/>
  <c r="I19" i="12" s="1"/>
  <c r="J19" i="12" s="1"/>
  <c r="H18" i="12"/>
  <c r="I18" i="12" s="1"/>
  <c r="J18" i="12" s="1"/>
  <c r="H17" i="12"/>
  <c r="I17" i="12" s="1"/>
  <c r="J17" i="12" s="1"/>
  <c r="H16" i="12"/>
  <c r="I16" i="12" s="1"/>
  <c r="J16" i="12" s="1"/>
  <c r="H15" i="12"/>
  <c r="I15" i="12" s="1"/>
  <c r="J15" i="12" s="1"/>
  <c r="H14" i="12"/>
  <c r="I14" i="12" s="1"/>
  <c r="J14" i="12" s="1"/>
  <c r="C9" i="12"/>
  <c r="D9" i="12"/>
  <c r="C42" i="12" s="1"/>
  <c r="E42" i="12" s="1"/>
  <c r="A216" i="1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J48" i="11"/>
  <c r="J47" i="11"/>
  <c r="D42" i="11"/>
  <c r="H36" i="11"/>
  <c r="I36" i="11" s="1"/>
  <c r="H25" i="11"/>
  <c r="I25" i="11" s="1"/>
  <c r="J25" i="11" s="1"/>
  <c r="H24" i="11"/>
  <c r="I24" i="11" s="1"/>
  <c r="J24" i="11" s="1"/>
  <c r="H23" i="11"/>
  <c r="I23" i="11" s="1"/>
  <c r="J23" i="11" s="1"/>
  <c r="H22" i="11"/>
  <c r="I22" i="11" s="1"/>
  <c r="J22" i="11" s="1"/>
  <c r="H21" i="11"/>
  <c r="I21" i="11" s="1"/>
  <c r="J21" i="11" s="1"/>
  <c r="H20" i="11"/>
  <c r="I20" i="11" s="1"/>
  <c r="J20" i="11" s="1"/>
  <c r="H19" i="11"/>
  <c r="I19" i="11" s="1"/>
  <c r="J19" i="11" s="1"/>
  <c r="H18" i="11"/>
  <c r="I18" i="11" s="1"/>
  <c r="J18" i="11" s="1"/>
  <c r="I17" i="11"/>
  <c r="J17" i="11" s="1"/>
  <c r="H17" i="11"/>
  <c r="I16" i="11"/>
  <c r="J16" i="11" s="1"/>
  <c r="H16" i="11"/>
  <c r="I15" i="11"/>
  <c r="J15" i="11" s="1"/>
  <c r="H15" i="11"/>
  <c r="I14" i="11"/>
  <c r="J14" i="11" s="1"/>
  <c r="H14" i="11"/>
  <c r="C9" i="11"/>
  <c r="D9" i="11"/>
  <c r="C42" i="11" s="1"/>
  <c r="E42" i="11" s="1"/>
  <c r="C8" i="11"/>
  <c r="A204" i="13" l="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C8" i="13"/>
  <c r="C8" i="14"/>
  <c r="J27" i="14"/>
  <c r="D8" i="14" s="1"/>
  <c r="J27" i="13"/>
  <c r="D8" i="13" s="1"/>
  <c r="B41" i="12"/>
  <c r="G41" i="12" s="1"/>
  <c r="B42" i="12"/>
  <c r="G42" i="12" s="1"/>
  <c r="J27" i="12"/>
  <c r="D8" i="12" s="1"/>
  <c r="C8" i="12"/>
  <c r="F42" i="12"/>
  <c r="E9" i="12" s="1"/>
  <c r="E47" i="12"/>
  <c r="E48" i="12" s="1"/>
  <c r="D47" i="12"/>
  <c r="D48" i="12" s="1"/>
  <c r="C47" i="12"/>
  <c r="F47" i="12"/>
  <c r="F48" i="12" s="1"/>
  <c r="B48" i="12"/>
  <c r="G47" i="12"/>
  <c r="G48" i="12" s="1"/>
  <c r="I48" i="12"/>
  <c r="B41" i="11"/>
  <c r="B47" i="11"/>
  <c r="B42" i="11"/>
  <c r="G42" i="11" s="1"/>
  <c r="J27" i="11"/>
  <c r="D8" i="11" s="1"/>
  <c r="I48" i="11"/>
  <c r="L48" i="12" l="1"/>
  <c r="G9" i="12" s="1"/>
  <c r="K48" i="12"/>
  <c r="F9" i="12" s="1"/>
  <c r="H47" i="12"/>
  <c r="H48" i="12" s="1"/>
  <c r="C48" i="12"/>
  <c r="C41" i="12"/>
  <c r="E41" i="12" s="1"/>
  <c r="F41" i="12" s="1"/>
  <c r="E8" i="12" s="1"/>
  <c r="I47" i="12"/>
  <c r="G47" i="11"/>
  <c r="G48" i="11" s="1"/>
  <c r="F47" i="11"/>
  <c r="F48" i="11" s="1"/>
  <c r="E47" i="11"/>
  <c r="E48" i="11" s="1"/>
  <c r="D47" i="11"/>
  <c r="D48" i="11" s="1"/>
  <c r="C47" i="11"/>
  <c r="B48" i="11"/>
  <c r="G41" i="11"/>
  <c r="C41" i="11"/>
  <c r="E41" i="11" s="1"/>
  <c r="F41" i="11" s="1"/>
  <c r="E8" i="11" s="1"/>
  <c r="I47" i="11"/>
  <c r="L48" i="11"/>
  <c r="G9" i="11" s="1"/>
  <c r="K48" i="11"/>
  <c r="F9" i="11" s="1"/>
  <c r="F42" i="11"/>
  <c r="E9" i="11" s="1"/>
  <c r="K47" i="12" l="1"/>
  <c r="F8" i="12" s="1"/>
  <c r="L47" i="12"/>
  <c r="G8" i="12" s="1"/>
  <c r="K47" i="11"/>
  <c r="F8" i="11" s="1"/>
  <c r="L47" i="11"/>
  <c r="G8" i="11" s="1"/>
  <c r="C48" i="11"/>
  <c r="H47" i="11"/>
  <c r="H48" i="11" s="1"/>
  <c r="I17" i="6" l="1"/>
  <c r="I16" i="6"/>
  <c r="I15" i="6"/>
  <c r="A109" i="10"/>
  <c r="A110" i="10" s="1"/>
  <c r="A111" i="10" s="1"/>
  <c r="A112" i="10" s="1"/>
  <c r="A113" i="10" s="1"/>
  <c r="J48" i="10"/>
  <c r="J47" i="10"/>
  <c r="D42" i="10"/>
  <c r="H36" i="10"/>
  <c r="I36" i="10" s="1"/>
  <c r="B41" i="10" s="1"/>
  <c r="H25" i="10"/>
  <c r="I25" i="10" s="1"/>
  <c r="J25" i="10" s="1"/>
  <c r="H24" i="10"/>
  <c r="I24" i="10" s="1"/>
  <c r="H23" i="10"/>
  <c r="I23" i="10" s="1"/>
  <c r="H22" i="10"/>
  <c r="I22" i="10" s="1"/>
  <c r="H21" i="10"/>
  <c r="I21" i="10" s="1"/>
  <c r="H20" i="10"/>
  <c r="H19" i="10"/>
  <c r="H18" i="10"/>
  <c r="H17" i="10"/>
  <c r="I17" i="10" s="1"/>
  <c r="H16" i="10"/>
  <c r="H15" i="10"/>
  <c r="I15" i="10" s="1"/>
  <c r="H14" i="10"/>
  <c r="I14" i="10" s="1"/>
  <c r="J14" i="10" s="1"/>
  <c r="C9" i="10"/>
  <c r="D9" i="10"/>
  <c r="C42" i="10" s="1"/>
  <c r="E42" i="10" s="1"/>
  <c r="J48" i="6"/>
  <c r="J47" i="6"/>
  <c r="D42" i="6"/>
  <c r="J48" i="7"/>
  <c r="J47" i="7"/>
  <c r="D42" i="7"/>
  <c r="C9" i="6"/>
  <c r="D9" i="6"/>
  <c r="A114" i="10" l="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C8" i="10"/>
  <c r="I16" i="10"/>
  <c r="J16" i="10" s="1"/>
  <c r="I18" i="10"/>
  <c r="J18" i="10" s="1"/>
  <c r="I19" i="10"/>
  <c r="J19" i="10" s="1"/>
  <c r="I20" i="10"/>
  <c r="J20" i="10" s="1"/>
  <c r="J24" i="10"/>
  <c r="J17" i="10"/>
  <c r="J21" i="10"/>
  <c r="J22" i="10"/>
  <c r="J23" i="10"/>
  <c r="J15" i="10"/>
  <c r="G41" i="10"/>
  <c r="F42" i="10"/>
  <c r="E9" i="10" s="1"/>
  <c r="B42" i="10"/>
  <c r="G42" i="10" s="1"/>
  <c r="I48" i="10"/>
  <c r="B47" i="10"/>
  <c r="J27" i="10" l="1"/>
  <c r="D8" i="10" s="1"/>
  <c r="C41" i="10" s="1"/>
  <c r="E41" i="10" s="1"/>
  <c r="F41" i="10" s="1"/>
  <c r="E8" i="10" s="1"/>
  <c r="D47" i="10"/>
  <c r="D48" i="10" s="1"/>
  <c r="F47" i="10"/>
  <c r="F48" i="10" s="1"/>
  <c r="E47" i="10"/>
  <c r="E48" i="10" s="1"/>
  <c r="G47" i="10"/>
  <c r="G48" i="10" s="1"/>
  <c r="C47" i="10"/>
  <c r="B48" i="10"/>
  <c r="L48" i="10"/>
  <c r="G9" i="10" s="1"/>
  <c r="K48" i="10"/>
  <c r="F9" i="10" s="1"/>
  <c r="I47" i="10" l="1"/>
  <c r="K47" i="10" s="1"/>
  <c r="F8" i="10" s="1"/>
  <c r="H47" i="10"/>
  <c r="H48" i="10" s="1"/>
  <c r="C48" i="10"/>
  <c r="L47" i="10" l="1"/>
  <c r="G8" i="10" s="1"/>
  <c r="D9" i="7"/>
  <c r="I48" i="7" s="1"/>
  <c r="L48" i="7" s="1"/>
  <c r="C9" i="7"/>
  <c r="H25" i="7"/>
  <c r="I25" i="7" s="1"/>
  <c r="H24" i="7"/>
  <c r="I24" i="7" s="1"/>
  <c r="H23" i="7"/>
  <c r="I23" i="7" s="1"/>
  <c r="H22" i="7"/>
  <c r="H21" i="7"/>
  <c r="I21" i="7" s="1"/>
  <c r="J21" i="7" s="1"/>
  <c r="H20" i="7"/>
  <c r="I20" i="7" s="1"/>
  <c r="J20" i="7" s="1"/>
  <c r="H19" i="7"/>
  <c r="I19" i="7" s="1"/>
  <c r="J19" i="7" s="1"/>
  <c r="H18" i="7"/>
  <c r="I18" i="7" s="1"/>
  <c r="H17" i="7"/>
  <c r="I17" i="7" s="1"/>
  <c r="H16" i="7"/>
  <c r="H15" i="7"/>
  <c r="I15" i="7" s="1"/>
  <c r="J15" i="7" s="1"/>
  <c r="H14" i="7"/>
  <c r="I14" i="7" s="1"/>
  <c r="J14" i="7" s="1"/>
  <c r="H15" i="6"/>
  <c r="H16" i="6"/>
  <c r="H17" i="6"/>
  <c r="H18" i="6"/>
  <c r="I18" i="6" s="1"/>
  <c r="H19" i="6"/>
  <c r="I19" i="6" s="1"/>
  <c r="H20" i="6"/>
  <c r="I20" i="6" s="1"/>
  <c r="H21" i="6"/>
  <c r="I21" i="6" s="1"/>
  <c r="H22" i="6"/>
  <c r="I22" i="6" s="1"/>
  <c r="H23" i="6"/>
  <c r="I23" i="6" s="1"/>
  <c r="H24" i="6"/>
  <c r="I24" i="6" s="1"/>
  <c r="H25" i="6"/>
  <c r="H14" i="6"/>
  <c r="I14" i="6"/>
  <c r="A155" i="7"/>
  <c r="A156" i="7" s="1"/>
  <c r="A157" i="7" s="1"/>
  <c r="A158" i="7" s="1"/>
  <c r="A159" i="7" s="1"/>
  <c r="H36" i="7"/>
  <c r="I36" i="7" s="1"/>
  <c r="A160" i="7" l="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C8" i="7"/>
  <c r="K48" i="7"/>
  <c r="F9" i="7" s="1"/>
  <c r="I22" i="7"/>
  <c r="J22" i="7" s="1"/>
  <c r="I16" i="7"/>
  <c r="J16" i="7" s="1"/>
  <c r="G9" i="7"/>
  <c r="J17" i="7"/>
  <c r="J18" i="7"/>
  <c r="J23" i="7"/>
  <c r="J24" i="7"/>
  <c r="J25" i="7"/>
  <c r="C42" i="7"/>
  <c r="E42" i="7" s="1"/>
  <c r="B42" i="7"/>
  <c r="B41" i="7"/>
  <c r="B47" i="7"/>
  <c r="F42" i="7" l="1"/>
  <c r="E9" i="7" s="1"/>
  <c r="J27" i="7"/>
  <c r="D8" i="7" s="1"/>
  <c r="C41" i="7" s="1"/>
  <c r="E41" i="7" s="1"/>
  <c r="F41" i="7" s="1"/>
  <c r="E8" i="7" s="1"/>
  <c r="G47" i="7"/>
  <c r="G48" i="7" s="1"/>
  <c r="F47" i="7"/>
  <c r="F48" i="7" s="1"/>
  <c r="C47" i="7"/>
  <c r="E47" i="7"/>
  <c r="E48" i="7" s="1"/>
  <c r="D47" i="7"/>
  <c r="D48" i="7" s="1"/>
  <c r="B48" i="7"/>
  <c r="G41" i="7"/>
  <c r="G42" i="7"/>
  <c r="I47" i="7" l="1"/>
  <c r="H47" i="7"/>
  <c r="H48" i="7" s="1"/>
  <c r="C48" i="7"/>
  <c r="K47" i="7"/>
  <c r="F8" i="7" s="1"/>
  <c r="L47" i="7"/>
  <c r="G8" i="7" s="1"/>
  <c r="C8" i="6" l="1"/>
  <c r="H36" i="6"/>
  <c r="I36" i="6" s="1"/>
  <c r="B42" i="6" s="1"/>
  <c r="B41" i="6" l="1"/>
  <c r="G42" i="6" s="1"/>
  <c r="B47" i="6"/>
  <c r="B48" i="6" s="1"/>
  <c r="G47" i="6" l="1"/>
  <c r="F47" i="6"/>
  <c r="E47" i="6"/>
  <c r="D47" i="6"/>
  <c r="C47" i="6"/>
  <c r="G41" i="6"/>
  <c r="D48" i="6" l="1"/>
  <c r="E48" i="6"/>
  <c r="F48" i="6"/>
  <c r="G48" i="6"/>
  <c r="C48" i="6"/>
  <c r="H47" i="6"/>
  <c r="H48" i="6" s="1"/>
  <c r="I48" i="6" l="1"/>
  <c r="C42" i="6"/>
  <c r="E42" i="6" s="1"/>
  <c r="J14" i="6"/>
  <c r="L48" i="6" l="1"/>
  <c r="G9" i="6" s="1"/>
  <c r="K48" i="6"/>
  <c r="F9" i="6" s="1"/>
  <c r="F42" i="6" l="1"/>
  <c r="E9" i="6" s="1"/>
  <c r="I25" i="6"/>
  <c r="J16" i="6" l="1"/>
  <c r="J19" i="6"/>
  <c r="J21" i="6"/>
  <c r="J23" i="6"/>
  <c r="J22" i="6"/>
  <c r="J18" i="6" l="1"/>
  <c r="J17" i="6"/>
  <c r="J15" i="6"/>
  <c r="J20" i="6"/>
  <c r="J25" i="6"/>
  <c r="J24" i="6" l="1"/>
  <c r="J27" i="6" l="1"/>
  <c r="D8" i="6" s="1"/>
  <c r="C41" i="6" l="1"/>
  <c r="E41" i="6" s="1"/>
  <c r="F41" i="6" s="1"/>
  <c r="E8" i="6" s="1"/>
  <c r="I47" i="6"/>
  <c r="K47" i="6" l="1"/>
  <c r="F8" i="6" s="1"/>
  <c r="L47" i="6"/>
  <c r="G8" i="6" s="1"/>
</calcChain>
</file>

<file path=xl/sharedStrings.xml><?xml version="1.0" encoding="utf-8"?>
<sst xmlns="http://schemas.openxmlformats.org/spreadsheetml/2006/main" count="1082" uniqueCount="159">
  <si>
    <t>WASDE projection</t>
  </si>
  <si>
    <t>End of Data</t>
  </si>
  <si>
    <t xml:space="preserve"> </t>
  </si>
  <si>
    <t xml:space="preserve">  </t>
  </si>
  <si>
    <t>PLC payment rate</t>
  </si>
  <si>
    <t xml:space="preserve">Futures model forecast </t>
  </si>
  <si>
    <t xml:space="preserve">   Percent</t>
  </si>
  <si>
    <t>1/ The marketing year for corn is September–August.</t>
  </si>
  <si>
    <t>2024-09</t>
  </si>
  <si>
    <t>2024-10</t>
  </si>
  <si>
    <t>2024-11</t>
  </si>
  <si>
    <t>2024-12</t>
  </si>
  <si>
    <t>2025-01</t>
  </si>
  <si>
    <t>2025-02</t>
  </si>
  <si>
    <t>2025-03</t>
  </si>
  <si>
    <t>2025-04</t>
  </si>
  <si>
    <t>2025-05</t>
  </si>
  <si>
    <t>2025-06</t>
  </si>
  <si>
    <t>2025-07</t>
  </si>
  <si>
    <t>2025-08</t>
  </si>
  <si>
    <t>2025-09</t>
  </si>
  <si>
    <t>Year-month 1/</t>
  </si>
  <si>
    <t>2019-2023</t>
  </si>
  <si>
    <t>$/bushel</t>
  </si>
  <si>
    <t>ARC-CO price</t>
  </si>
  <si>
    <t>ARC-IC price</t>
  </si>
  <si>
    <t>2024/25</t>
  </si>
  <si>
    <t xml:space="preserve">WASDE projection </t>
  </si>
  <si>
    <t>Corn</t>
  </si>
  <si>
    <t>Date of forecast</t>
  </si>
  <si>
    <t>Forecast date</t>
  </si>
  <si>
    <t>5-year MYA price Olympic average</t>
  </si>
  <si>
    <t>Table 1. Futures model forecast of corn marketing year average (MYA) price/season-average price, marketing year 2024/25</t>
  </si>
  <si>
    <t xml:space="preserve">Commodity </t>
  </si>
  <si>
    <t xml:space="preserve">Marketing year </t>
  </si>
  <si>
    <t>2024 reference price</t>
  </si>
  <si>
    <t>2018/19 MYA price</t>
  </si>
  <si>
    <t>2024 effective reference price</t>
  </si>
  <si>
    <t>2024/25 MYA price forecast</t>
  </si>
  <si>
    <t>2024 National loan rate</t>
  </si>
  <si>
    <t>2024 national loan rate</t>
  </si>
  <si>
    <t>2024 effective price forecast</t>
  </si>
  <si>
    <t>Maximum 2024 PLC payment rate</t>
  </si>
  <si>
    <t>2018/19 annual benchmark price</t>
  </si>
  <si>
    <t>2019/20 annual benchmark price</t>
  </si>
  <si>
    <t>2020/21 annual benchmark price</t>
  </si>
  <si>
    <t>2021/22 annual benchmark price</t>
  </si>
  <si>
    <t>2022/23 annual benchmark price</t>
  </si>
  <si>
    <t>2019/20 MYA price</t>
  </si>
  <si>
    <t>2020/21 MYA price</t>
  </si>
  <si>
    <t>2021/22 MYA price</t>
  </si>
  <si>
    <t>2022/23 MYA price</t>
  </si>
  <si>
    <t>2024 ARC-CO benchmark price</t>
  </si>
  <si>
    <t>2024 ARC-CO price forecast</t>
  </si>
  <si>
    <t>2024 ARC-IC price forecast</t>
  </si>
  <si>
    <t>Table 4. Corn benchmark and forecast price for county agricultural risk coverage (ARC-CO) and individual agricultural risk coverage (ARC-IC) ($/bushel)</t>
  </si>
  <si>
    <t>Effective reference price</t>
  </si>
  <si>
    <t>2025/26</t>
  </si>
  <si>
    <t>2025 reference price</t>
  </si>
  <si>
    <t>NA</t>
  </si>
  <si>
    <t>2025-12</t>
  </si>
  <si>
    <t>2025-10</t>
  </si>
  <si>
    <t>2025-11</t>
  </si>
  <si>
    <t>2026-03</t>
  </si>
  <si>
    <t>2026-01</t>
  </si>
  <si>
    <t>2026-02</t>
  </si>
  <si>
    <t>2026-05</t>
  </si>
  <si>
    <t>2026-04</t>
  </si>
  <si>
    <t>2026-07</t>
  </si>
  <si>
    <t>2026-06</t>
  </si>
  <si>
    <t>2026-09</t>
  </si>
  <si>
    <t>2026-08</t>
  </si>
  <si>
    <t>Table 1. Futures model forecast of corn marketing year average (MYA) price/season-average price, marketing year 2025/26</t>
  </si>
  <si>
    <t>2023/24 MYA price</t>
  </si>
  <si>
    <t>2025 effective reference price</t>
  </si>
  <si>
    <t>2023/24 annual benchmark price</t>
  </si>
  <si>
    <t>2025 ARC-CO benchmark price</t>
  </si>
  <si>
    <t>2025/26 MYA price forecast</t>
  </si>
  <si>
    <t>2025 national loan rate</t>
  </si>
  <si>
    <t>2025 effective price forecast</t>
  </si>
  <si>
    <t>Maximum 2025 PLC payment rate</t>
  </si>
  <si>
    <t>2025 ARC-CO price forecast</t>
  </si>
  <si>
    <t>2025 ARC-IC price forecast</t>
  </si>
  <si>
    <t>Wheat</t>
  </si>
  <si>
    <t>2024-06</t>
  </si>
  <si>
    <t>2024-07</t>
  </si>
  <si>
    <t>2024-08</t>
  </si>
  <si>
    <t>Table 4. Wheat benchmark and forecast price for county agricultural risk coverage (ARC-CO) and individual agricultural risk coverage (ARC-IC) ($/bushel)</t>
  </si>
  <si>
    <t>Table 1. Futures model forecast of wheat marketing year average (MYA) price/season-average price, marketing year 2024/25</t>
  </si>
  <si>
    <t>1/ The marketing year for wheat is June–May.</t>
  </si>
  <si>
    <t>Table 1. Futures model forecast of wheat marketing year average (MYA) price/season-average price, marketing year 2025/26</t>
  </si>
  <si>
    <t>Futures nearby contract year-month</t>
  </si>
  <si>
    <t>Model forecast</t>
  </si>
  <si>
    <t xml:space="preserve">PLC payment rate model forecast </t>
  </si>
  <si>
    <t xml:space="preserve">PLC payment rate WASDE projection </t>
  </si>
  <si>
    <t xml:space="preserve">ARC-CO/IC price model forecast </t>
  </si>
  <si>
    <t xml:space="preserve">ARC-CO/IC price WASDE forecast </t>
  </si>
  <si>
    <t>WASDE projection release date</t>
  </si>
  <si>
    <t>Soybeans</t>
  </si>
  <si>
    <t>Table 1. Futures model forecast of soybean marketing year average (MYA) price/season-average price, marketing year 2024/25</t>
  </si>
  <si>
    <t>1/ The marketing year for soybeans is September–August.</t>
  </si>
  <si>
    <t>Table 4. Soybean benchmark and forecast price for county agricultural risk coverage (ARC-CO) and individual agricultural risk coverage (ARC-IC) ($/bushel)</t>
  </si>
  <si>
    <t>Table 1. Futures model forecast of soybean marketing year average (MYA) price/season-average price, marketing year 2025/26</t>
  </si>
  <si>
    <t>2017-2023</t>
  </si>
  <si>
    <t>Table 1. Futures model forecast of upland cotton marketing year average (MYA) price/season-average price, marketing year 2024/25</t>
  </si>
  <si>
    <t>Upland Cotton</t>
  </si>
  <si>
    <t>1/ The marketing year for cotton is August–July.</t>
  </si>
  <si>
    <t>$/pound</t>
  </si>
  <si>
    <t>Table 1. Futures model forecast of upland cotton marketing year average (MYA) price/season-average price, marketing year 2025/26</t>
  </si>
  <si>
    <t>NASS price received 2/</t>
  </si>
  <si>
    <t>Price received forecast</t>
  </si>
  <si>
    <t>Daily futures price based on nearby contract 3/</t>
  </si>
  <si>
    <t>MYA price</t>
  </si>
  <si>
    <t>Implied</t>
  </si>
  <si>
    <t>Model forecast of the MYA price:</t>
  </si>
  <si>
    <t>Weekly model and World Agricultural Supply and Demand Estimates (WASDE) forecasts of the marketing year average (MYA) price/season-average price and implied price loss coverage (PLC) payment rate and agricultural risk coverage (ARC-CO/IC) price</t>
  </si>
  <si>
    <t xml:space="preserve">              Price Loss Coverage (PLC) payment rate and county/individual agricultural risk coverage (ARC-CO/IC) price, corn, marketing year 2024/25</t>
  </si>
  <si>
    <t>MYA price model forecast</t>
  </si>
  <si>
    <t>MYA price WASDE projection</t>
  </si>
  <si>
    <t xml:space="preserve">              Price Loss Coverage (PLC) payment rate and county/individual agricultural risk coverage (ARC-CO/IC) price, corn, marketing year 2025/26</t>
  </si>
  <si>
    <t xml:space="preserve">              Price Loss Coverage (PLC) payment rate and county/individual agricultural risk coverage (ARC-CO/IC) price, wheat, marketing year 2024/25</t>
  </si>
  <si>
    <t xml:space="preserve">Table 5. Weekly model and World Agricultural Supply and Demand Estimates (WASDE) forecasts of marketing year average (MYA) price/season-average price and implied </t>
  </si>
  <si>
    <t xml:space="preserve">              Price Loss Coverage (PLC) payment rate and county/individual agricultural risk coverage (ARC-CO/IC) price, wheat, marketing year 2025/26</t>
  </si>
  <si>
    <t xml:space="preserve">              Price Loss Coverage (PLC) payment rate and county/individual agricultural risk coverage (ARC-CO/IC) price, soybeans, marketing year 2024/25</t>
  </si>
  <si>
    <t xml:space="preserve">              Price Loss Coverage (PLC) payment rate and county/individual agricultural risk coverage (ARC-CO/IC) price, soybeans, marketing year 2025/26</t>
  </si>
  <si>
    <t>Table 2. Weekly model and World Agricultural Supply and Demand Estimates (WASDE) forecasts of marketing year average (MYA) price/season-average price, upland cotton, 2024/25</t>
  </si>
  <si>
    <t>Table 2. Weekly model and World Agricultural Supply and Demand Estimates (WASDE) forecasts of marketing year average (MYA) price/season-average price, upland cotton, 2025/26</t>
  </si>
  <si>
    <t>Table 2. Corn marketing year average (MYA) price and effective reference price ($/bushel)</t>
  </si>
  <si>
    <t>Table 2. Wheat marketing year average (MYA) price and effective reference price ($/bushel)</t>
  </si>
  <si>
    <t>Table 2. Soybean marketing year average (MYA) price and effective reference price ($/bushel)</t>
  </si>
  <si>
    <t>Table 3. Corn marketing year average (MYA) forecast and implied price loss coverage (PLC) payment rate ($/bushel)</t>
  </si>
  <si>
    <t>Table 3. Wheat marketing year average (MYA) forecast and implied price loss coverage (PLC) payment rate ($/bushel)</t>
  </si>
  <si>
    <t>Table 3. Soybean marketing year average (MYA) forecast and implied price loss coverage (PLC) payment rate ($/bushel)</t>
  </si>
  <si>
    <t>2024 PLC payment rate forecast</t>
  </si>
  <si>
    <t>2025 PLC payment rate forecast</t>
  </si>
  <si>
    <t>2/ A NA value implies the National Agriculture Statistics Services (NASS) price received is not available yet.</t>
  </si>
  <si>
    <t>Weighted average price</t>
  </si>
  <si>
    <t>Price of Chicago contract a/</t>
  </si>
  <si>
    <t>Weight of Chicago contract</t>
  </si>
  <si>
    <t>Weight of Kansas City contract</t>
  </si>
  <si>
    <t>Weight of Minneapolis contract</t>
  </si>
  <si>
    <t>NASS marketing percentage (5-year U.S. average)</t>
  </si>
  <si>
    <t>Basis (5-year U.S. average)</t>
  </si>
  <si>
    <t>Price of Kansas City contract b/</t>
  </si>
  <si>
    <t>Price of Minneapolis contract c/</t>
  </si>
  <si>
    <t>c/ Minneapolis Hard Red Spring Wheat contract traded on Minneapolis Grain Exchange.</t>
  </si>
  <si>
    <t>a/ Chicago Soft Red Winter Wheat contract traded on Chicago Board of Trade/CME group.</t>
  </si>
  <si>
    <t>b/ Kansas City Hard Red Winter Wheat contract traded on Kansas City Board of Trade/CME group.</t>
  </si>
  <si>
    <t>Table 1a. Daily weighted average futures price</t>
  </si>
  <si>
    <t>3/ A NA value implies the futures contract already expired and is not available. Futures prices are weighted average prices from Table 1a.</t>
  </si>
  <si>
    <t>3/ A NA value implies the futures contract already expired and is not available. Futures price quotations are from contracts traded on the Chicago Board of Trade/CME Group. Users may use more recent quotations from the exchange.</t>
  </si>
  <si>
    <t>Note: users may use more recent quotations from the exchange.</t>
  </si>
  <si>
    <t>Basis (7-year U.S. Olympic average)</t>
  </si>
  <si>
    <t>NASS marketing percentage (7-year U.S. Olympic average)</t>
  </si>
  <si>
    <t>3/ A NA value implies the futures contract already expired and is not available. Futures price quotations are from contracts traded on the Intercontinental Exchange. Users may use more recent quotations from the exchange.</t>
  </si>
  <si>
    <t>Composite price received NASS/forecast</t>
  </si>
  <si>
    <t xml:space="preserve">MYA price weight </t>
  </si>
  <si>
    <t>Marketing years for basis and marketing percentage average</t>
  </si>
  <si>
    <t>Source for all tables: USDA, Economic Research Service using data from LSEG Data &amp; Analytics (formerly Refinitiv), and USDA, National Agricultural Statistics Service and World Agricultural Outlook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</si>
</sst>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409]d\-mmm\-yy;@"/>
    <numFmt numFmtId="167" formatCode="0.00000000000"/>
    <numFmt numFmtId="168" formatCode="0.0000"/>
  </numFmts>
  <fonts count="30">
    <font>
      <sz val="10"/>
      <name val="Arial"/>
    </font>
    <font>
      <sz val="11"/>
      <color theme="1"/>
      <name val="Calibri"/>
      <family val="2"/>
      <scheme val="minor"/>
    </font>
    <font>
      <sz val="10"/>
      <name val="Arial"/>
      <family val="2"/>
    </font>
    <font>
      <sz val="8"/>
      <name val="Arial"/>
      <family val="2"/>
    </font>
    <font>
      <sz val="12"/>
      <name val="Arial"/>
      <family val="2"/>
    </font>
    <font>
      <b/>
      <sz val="10"/>
      <name val="Arial"/>
      <family val="2"/>
    </font>
    <font>
      <sz val="11"/>
      <name val="Arial"/>
      <family val="2"/>
    </font>
    <font>
      <sz val="12"/>
      <name val="Arial MT"/>
    </font>
    <font>
      <sz val="14"/>
      <name val="Arial"/>
      <family val="2"/>
    </font>
    <font>
      <sz val="10"/>
      <name val="Arial"/>
      <family val="2"/>
    </font>
    <font>
      <sz val="10"/>
      <color indexed="10"/>
      <name val="Arial"/>
      <family val="2"/>
    </font>
    <font>
      <sz val="11"/>
      <name val="Calibri"/>
      <family val="2"/>
    </font>
    <font>
      <b/>
      <sz val="11"/>
      <name val="Arial"/>
      <family val="2"/>
    </font>
    <font>
      <b/>
      <sz val="14"/>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0" fontId="4" fillId="0" borderId="0"/>
    <xf numFmtId="0" fontId="7" fillId="0" borderId="0"/>
    <xf numFmtId="0" fontId="2" fillId="0" borderId="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0" applyNumberFormat="0" applyBorder="0" applyAlignment="0" applyProtection="0"/>
    <xf numFmtId="0" fontId="21" fillId="9" borderId="8" applyNumberFormat="0" applyAlignment="0" applyProtection="0"/>
    <xf numFmtId="0" fontId="22" fillId="10" borderId="9" applyNumberFormat="0" applyAlignment="0" applyProtection="0"/>
    <xf numFmtId="0" fontId="23" fillId="10" borderId="8" applyNumberFormat="0" applyAlignment="0" applyProtection="0"/>
    <xf numFmtId="0" fontId="24" fillId="0" borderId="10" applyNumberFormat="0" applyFill="0" applyAlignment="0" applyProtection="0"/>
    <xf numFmtId="0" fontId="25" fillId="11" borderId="11"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3" applyNumberFormat="0" applyFill="0" applyAlignment="0" applyProtection="0"/>
    <xf numFmtId="0" fontId="2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12" borderId="12" applyNumberFormat="0" applyFont="0" applyAlignment="0" applyProtection="0"/>
  </cellStyleXfs>
  <cellXfs count="110">
    <xf numFmtId="0" fontId="0" fillId="0" borderId="0" xfId="0"/>
    <xf numFmtId="0" fontId="5" fillId="0" borderId="1" xfId="0" applyFont="1" applyBorder="1"/>
    <xf numFmtId="0" fontId="0" fillId="0" borderId="1" xfId="0" applyBorder="1"/>
    <xf numFmtId="0" fontId="6" fillId="0" borderId="0" xfId="0" applyFont="1"/>
    <xf numFmtId="0" fontId="8" fillId="0" borderId="0" xfId="0" applyFont="1"/>
    <xf numFmtId="2" fontId="6" fillId="0" borderId="0" xfId="0" applyNumberFormat="1" applyFont="1"/>
    <xf numFmtId="0" fontId="9" fillId="0" borderId="0" xfId="0" applyFont="1"/>
    <xf numFmtId="0" fontId="9" fillId="0" borderId="1" xfId="0" applyFont="1" applyBorder="1"/>
    <xf numFmtId="0" fontId="9" fillId="0" borderId="0" xfId="2" applyFont="1"/>
    <xf numFmtId="0" fontId="9" fillId="0" borderId="0" xfId="1" applyFont="1"/>
    <xf numFmtId="0" fontId="9" fillId="0" borderId="0" xfId="0" quotePrefix="1" applyFont="1"/>
    <xf numFmtId="0" fontId="10" fillId="0" borderId="0" xfId="0" applyFont="1"/>
    <xf numFmtId="0" fontId="0" fillId="0" borderId="0" xfId="0" applyAlignment="1">
      <alignment horizontal="right"/>
    </xf>
    <xf numFmtId="0" fontId="2" fillId="0" borderId="0" xfId="0" applyFont="1"/>
    <xf numFmtId="2" fontId="0" fillId="0" borderId="0" xfId="0" applyNumberFormat="1"/>
    <xf numFmtId="2" fontId="0" fillId="0" borderId="1" xfId="0" applyNumberFormat="1" applyBorder="1"/>
    <xf numFmtId="2" fontId="2" fillId="0" borderId="1" xfId="0" applyNumberFormat="1" applyFont="1" applyBorder="1"/>
    <xf numFmtId="0" fontId="2" fillId="0" borderId="1" xfId="0" applyFont="1" applyBorder="1"/>
    <xf numFmtId="2" fontId="2" fillId="0" borderId="0" xfId="0" applyNumberFormat="1" applyFont="1"/>
    <xf numFmtId="2" fontId="2" fillId="0" borderId="0" xfId="0" applyNumberFormat="1" applyFont="1" applyAlignment="1">
      <alignment horizontal="right"/>
    </xf>
    <xf numFmtId="165" fontId="2" fillId="0" borderId="0" xfId="0" applyNumberFormat="1" applyFont="1"/>
    <xf numFmtId="167" fontId="0" fillId="0" borderId="0" xfId="0" applyNumberFormat="1"/>
    <xf numFmtId="0" fontId="2" fillId="0" borderId="0" xfId="2" applyFont="1" applyAlignment="1">
      <alignment horizontal="right"/>
    </xf>
    <xf numFmtId="0" fontId="12" fillId="0" borderId="0" xfId="0" applyFont="1" applyAlignment="1">
      <alignment horizontal="left" wrapText="1"/>
    </xf>
    <xf numFmtId="2" fontId="2" fillId="3" borderId="2" xfId="0" applyNumberFormat="1" applyFont="1" applyFill="1" applyBorder="1" applyAlignment="1">
      <alignment horizontal="right"/>
    </xf>
    <xf numFmtId="0" fontId="2" fillId="2" borderId="0" xfId="0" applyFont="1" applyFill="1"/>
    <xf numFmtId="0" fontId="2" fillId="2" borderId="1" xfId="0" applyFont="1" applyFill="1" applyBorder="1"/>
    <xf numFmtId="0" fontId="0" fillId="0" borderId="0" xfId="0" applyAlignment="1">
      <alignment horizontal="center"/>
    </xf>
    <xf numFmtId="2" fontId="0" fillId="0" borderId="1" xfId="0" applyNumberFormat="1" applyBorder="1" applyAlignment="1">
      <alignment horizontal="right"/>
    </xf>
    <xf numFmtId="0" fontId="5" fillId="0" borderId="0" xfId="0" applyFont="1" applyAlignment="1">
      <alignment horizontal="center" vertical="top" wrapText="1"/>
    </xf>
    <xf numFmtId="2" fontId="0" fillId="0" borderId="1" xfId="0" applyNumberFormat="1" applyBorder="1" applyAlignment="1">
      <alignment horizontal="center"/>
    </xf>
    <xf numFmtId="2" fontId="2" fillId="0" borderId="1" xfId="0" applyNumberFormat="1" applyFont="1" applyBorder="1" applyAlignment="1">
      <alignment horizontal="right"/>
    </xf>
    <xf numFmtId="0" fontId="11" fillId="0" borderId="0" xfId="0" applyFont="1" applyAlignment="1">
      <alignment vertical="center"/>
    </xf>
    <xf numFmtId="0" fontId="2" fillId="0" borderId="0" xfId="0" applyFont="1" applyAlignment="1">
      <alignment horizontal="center"/>
    </xf>
    <xf numFmtId="1" fontId="2" fillId="0" borderId="0" xfId="0" applyNumberFormat="1" applyFont="1" applyAlignment="1">
      <alignment horizontal="right"/>
    </xf>
    <xf numFmtId="0" fontId="13" fillId="0" borderId="0" xfId="0" applyFont="1"/>
    <xf numFmtId="0" fontId="4" fillId="0" borderId="0" xfId="0" applyFont="1" applyAlignment="1">
      <alignment horizontal="right"/>
    </xf>
    <xf numFmtId="0" fontId="2" fillId="0" borderId="0" xfId="0" quotePrefix="1" applyFont="1" applyAlignment="1">
      <alignment horizontal="center"/>
    </xf>
    <xf numFmtId="0" fontId="2" fillId="2" borderId="0" xfId="0" applyFont="1" applyFill="1" applyAlignment="1">
      <alignment horizontal="right"/>
    </xf>
    <xf numFmtId="0" fontId="5" fillId="2" borderId="3" xfId="0" applyFont="1" applyFill="1" applyBorder="1"/>
    <xf numFmtId="0" fontId="5" fillId="2" borderId="0" xfId="0" applyFont="1" applyFill="1" applyAlignment="1">
      <alignment horizontal="right"/>
    </xf>
    <xf numFmtId="0" fontId="5" fillId="2" borderId="1" xfId="0" applyFont="1" applyFill="1" applyBorder="1" applyAlignment="1">
      <alignment horizontal="right"/>
    </xf>
    <xf numFmtId="166" fontId="2" fillId="2" borderId="2" xfId="0" applyNumberFormat="1" applyFont="1" applyFill="1" applyBorder="1" applyAlignment="1">
      <alignment horizontal="right"/>
    </xf>
    <xf numFmtId="0" fontId="2" fillId="2" borderId="0" xfId="0" quotePrefix="1" applyFont="1" applyFill="1" applyAlignment="1">
      <alignment horizontal="right"/>
    </xf>
    <xf numFmtId="0" fontId="5" fillId="3" borderId="1" xfId="0" applyFont="1" applyFill="1" applyBorder="1"/>
    <xf numFmtId="2" fontId="5" fillId="0" borderId="0" xfId="0" applyNumberFormat="1" applyFont="1" applyAlignment="1">
      <alignment horizontal="center" vertical="top" wrapText="1"/>
    </xf>
    <xf numFmtId="167" fontId="5" fillId="0" borderId="0" xfId="0" applyNumberFormat="1" applyFont="1" applyAlignment="1">
      <alignment horizontal="center" vertical="top" wrapText="1"/>
    </xf>
    <xf numFmtId="167" fontId="0" fillId="0" borderId="0" xfId="0" applyNumberFormat="1" applyAlignment="1">
      <alignment horizontal="center"/>
    </xf>
    <xf numFmtId="0" fontId="5" fillId="0" borderId="0" xfId="0" applyFont="1"/>
    <xf numFmtId="0" fontId="2" fillId="0" borderId="0" xfId="0" applyFont="1" applyAlignment="1">
      <alignment horizontal="center" vertical="top" wrapText="1"/>
    </xf>
    <xf numFmtId="0" fontId="5" fillId="0" borderId="0" xfId="0" applyFont="1" applyAlignment="1">
      <alignment horizontal="right"/>
    </xf>
    <xf numFmtId="2" fontId="5" fillId="0" borderId="1" xfId="0" applyNumberFormat="1" applyFont="1" applyBorder="1" applyAlignment="1">
      <alignment horizontal="center" vertical="top" wrapText="1"/>
    </xf>
    <xf numFmtId="0" fontId="2" fillId="0" borderId="0" xfId="0" applyFont="1" applyAlignment="1">
      <alignment horizontal="right" vertical="top"/>
    </xf>
    <xf numFmtId="0" fontId="5" fillId="0" borderId="1" xfId="2" applyFont="1" applyBorder="1" applyAlignment="1">
      <alignment horizontal="center" vertical="top" wrapText="1"/>
    </xf>
    <xf numFmtId="0" fontId="5" fillId="0" borderId="1" xfId="0" applyFont="1" applyBorder="1" applyAlignment="1">
      <alignment horizontal="center" vertical="top" wrapText="1"/>
    </xf>
    <xf numFmtId="0" fontId="2" fillId="2" borderId="4" xfId="0" applyFont="1" applyFill="1" applyBorder="1"/>
    <xf numFmtId="0" fontId="2" fillId="0" borderId="0" xfId="0" applyFont="1" applyAlignment="1">
      <alignment horizontal="right"/>
    </xf>
    <xf numFmtId="0" fontId="5" fillId="2" borderId="0" xfId="0" applyFont="1" applyFill="1"/>
    <xf numFmtId="0" fontId="5" fillId="0" borderId="3" xfId="0" applyFont="1" applyBorder="1" applyAlignment="1">
      <alignment horizontal="center" vertical="top" wrapText="1"/>
    </xf>
    <xf numFmtId="166" fontId="5" fillId="0" borderId="0" xfId="0" applyNumberFormat="1" applyFont="1" applyAlignment="1">
      <alignment horizontal="right"/>
    </xf>
    <xf numFmtId="0" fontId="5" fillId="0" borderId="1" xfId="0" applyFont="1" applyBorder="1" applyAlignment="1">
      <alignment horizontal="left"/>
    </xf>
    <xf numFmtId="2" fontId="2" fillId="0" borderId="1" xfId="0" applyNumberFormat="1"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right" vertical="top"/>
    </xf>
    <xf numFmtId="0" fontId="2" fillId="0" borderId="1" xfId="0" quotePrefix="1" applyFont="1" applyBorder="1" applyAlignment="1">
      <alignment horizontal="center"/>
    </xf>
    <xf numFmtId="2" fontId="5" fillId="0" borderId="3" xfId="0" applyNumberFormat="1" applyFont="1" applyBorder="1" applyAlignment="1">
      <alignment horizontal="center" vertical="top" wrapText="1"/>
    </xf>
    <xf numFmtId="2" fontId="2" fillId="0" borderId="3" xfId="0" applyNumberFormat="1" applyFont="1" applyBorder="1" applyAlignment="1">
      <alignment vertical="top"/>
    </xf>
    <xf numFmtId="2" fontId="2" fillId="0" borderId="3" xfId="0" applyNumberFormat="1" applyFont="1" applyBorder="1" applyAlignment="1">
      <alignment vertical="top" wrapText="1"/>
    </xf>
    <xf numFmtId="2" fontId="2" fillId="0" borderId="0" xfId="0" applyNumberFormat="1" applyFont="1" applyAlignment="1">
      <alignment horizontal="right" vertical="top" wrapText="1"/>
    </xf>
    <xf numFmtId="2" fontId="2" fillId="0" borderId="1" xfId="0" applyNumberFormat="1" applyFont="1" applyBorder="1" applyAlignment="1">
      <alignment horizontal="right" vertical="top" wrapText="1"/>
    </xf>
    <xf numFmtId="2" fontId="0" fillId="0" borderId="0" xfId="0" applyNumberFormat="1" applyAlignment="1">
      <alignment horizontal="right"/>
    </xf>
    <xf numFmtId="2" fontId="5" fillId="3" borderId="1" xfId="0" applyNumberFormat="1" applyFont="1" applyFill="1" applyBorder="1" applyAlignment="1">
      <alignment horizontal="center" vertical="top" wrapText="1"/>
    </xf>
    <xf numFmtId="2" fontId="2" fillId="3" borderId="0" xfId="0" applyNumberFormat="1" applyFont="1" applyFill="1" applyAlignment="1">
      <alignment horizontal="right" vertical="top" wrapText="1"/>
    </xf>
    <xf numFmtId="2" fontId="2" fillId="3" borderId="1" xfId="0" applyNumberFormat="1" applyFont="1" applyFill="1" applyBorder="1" applyAlignment="1">
      <alignment horizontal="right" vertical="top" wrapText="1"/>
    </xf>
    <xf numFmtId="2" fontId="5" fillId="4" borderId="1" xfId="0" applyNumberFormat="1" applyFont="1" applyFill="1" applyBorder="1" applyAlignment="1">
      <alignment horizontal="center" vertical="top" wrapText="1"/>
    </xf>
    <xf numFmtId="2" fontId="2" fillId="4" borderId="0" xfId="0" applyNumberFormat="1" applyFont="1" applyFill="1" applyAlignment="1">
      <alignment horizontal="right" vertical="top" wrapText="1"/>
    </xf>
    <xf numFmtId="2" fontId="2" fillId="4" borderId="1" xfId="0" applyNumberFormat="1" applyFont="1" applyFill="1" applyBorder="1" applyAlignment="1">
      <alignment horizontal="right" vertical="top" wrapText="1"/>
    </xf>
    <xf numFmtId="2" fontId="5" fillId="3" borderId="3" xfId="0" applyNumberFormat="1" applyFont="1" applyFill="1" applyBorder="1" applyAlignment="1">
      <alignment horizontal="center" vertical="top" wrapText="1"/>
    </xf>
    <xf numFmtId="2" fontId="5" fillId="4" borderId="3" xfId="0" applyNumberFormat="1" applyFont="1" applyFill="1" applyBorder="1" applyAlignment="1">
      <alignment horizontal="center" vertical="top" wrapText="1"/>
    </xf>
    <xf numFmtId="2" fontId="0" fillId="3" borderId="0" xfId="0" applyNumberFormat="1" applyFill="1" applyAlignment="1">
      <alignment horizontal="right"/>
    </xf>
    <xf numFmtId="2" fontId="0" fillId="3" borderId="1" xfId="0" applyNumberFormat="1" applyFill="1" applyBorder="1" applyAlignment="1">
      <alignment horizontal="right"/>
    </xf>
    <xf numFmtId="2" fontId="2" fillId="0" borderId="4" xfId="0" applyNumberFormat="1" applyFont="1" applyBorder="1" applyAlignment="1">
      <alignment vertical="top" wrapText="1"/>
    </xf>
    <xf numFmtId="2" fontId="0" fillId="4" borderId="0" xfId="0" applyNumberFormat="1" applyFill="1" applyAlignment="1">
      <alignment horizontal="right"/>
    </xf>
    <xf numFmtId="2" fontId="0" fillId="4" borderId="1" xfId="0" applyNumberFormat="1" applyFill="1" applyBorder="1" applyAlignment="1">
      <alignment horizontal="right"/>
    </xf>
    <xf numFmtId="2" fontId="2" fillId="4" borderId="2" xfId="0" applyNumberFormat="1" applyFont="1" applyFill="1" applyBorder="1" applyAlignment="1">
      <alignment horizontal="right"/>
    </xf>
    <xf numFmtId="2" fontId="2" fillId="4" borderId="1" xfId="0" applyNumberFormat="1" applyFont="1" applyFill="1" applyBorder="1" applyAlignment="1">
      <alignment horizontal="right"/>
    </xf>
    <xf numFmtId="167" fontId="0" fillId="0" borderId="1" xfId="0" applyNumberFormat="1" applyBorder="1"/>
    <xf numFmtId="0" fontId="5" fillId="3" borderId="1" xfId="0" applyFont="1" applyFill="1" applyBorder="1" applyAlignment="1">
      <alignment horizontal="right"/>
    </xf>
    <xf numFmtId="2" fontId="5" fillId="3" borderId="1" xfId="0" applyNumberFormat="1" applyFont="1" applyFill="1" applyBorder="1"/>
    <xf numFmtId="164" fontId="2" fillId="0" borderId="1" xfId="0" applyNumberFormat="1" applyFont="1" applyBorder="1"/>
    <xf numFmtId="14" fontId="0" fillId="0" borderId="0" xfId="0" applyNumberFormat="1"/>
    <xf numFmtId="2" fontId="2" fillId="0" borderId="0" xfId="2" applyNumberFormat="1" applyFont="1" applyAlignment="1">
      <alignment horizontal="right"/>
    </xf>
    <xf numFmtId="2" fontId="2" fillId="0" borderId="0" xfId="0" applyNumberFormat="1" applyFont="1" applyAlignment="1">
      <alignment horizontal="right" wrapText="1"/>
    </xf>
    <xf numFmtId="14" fontId="2" fillId="2" borderId="2" xfId="0" applyNumberFormat="1" applyFont="1" applyFill="1" applyBorder="1" applyAlignment="1">
      <alignment horizontal="right"/>
    </xf>
    <xf numFmtId="0" fontId="2" fillId="2" borderId="3" xfId="0" applyFont="1" applyFill="1" applyBorder="1"/>
    <xf numFmtId="14" fontId="0" fillId="0" borderId="0" xfId="0" applyNumberFormat="1" applyAlignment="1">
      <alignment horizontal="right"/>
    </xf>
    <xf numFmtId="168" fontId="2" fillId="3" borderId="2" xfId="0" applyNumberFormat="1" applyFont="1" applyFill="1" applyBorder="1" applyAlignment="1">
      <alignment horizontal="right"/>
    </xf>
    <xf numFmtId="168" fontId="2" fillId="0" borderId="0" xfId="0" applyNumberFormat="1" applyFont="1" applyAlignment="1">
      <alignment horizontal="right"/>
    </xf>
    <xf numFmtId="168" fontId="5" fillId="3" borderId="1" xfId="0" applyNumberFormat="1" applyFont="1" applyFill="1" applyBorder="1"/>
    <xf numFmtId="168" fontId="0" fillId="0" borderId="0" xfId="0" applyNumberFormat="1" applyAlignment="1">
      <alignment horizontal="right"/>
    </xf>
    <xf numFmtId="168" fontId="0" fillId="0" borderId="0" xfId="0" applyNumberFormat="1"/>
    <xf numFmtId="0" fontId="5" fillId="2" borderId="1" xfId="0" applyFont="1" applyFill="1" applyBorder="1" applyAlignment="1">
      <alignment horizontal="center"/>
    </xf>
    <xf numFmtId="0" fontId="2" fillId="2" borderId="0" xfId="0" applyFont="1" applyFill="1" applyAlignment="1">
      <alignment horizontal="center"/>
    </xf>
    <xf numFmtId="0" fontId="2" fillId="2" borderId="0" xfId="0" quotePrefix="1" applyFont="1" applyFill="1" applyAlignment="1">
      <alignment horizontal="center"/>
    </xf>
    <xf numFmtId="0" fontId="5" fillId="2" borderId="0" xfId="0" applyFont="1" applyFill="1" applyAlignment="1">
      <alignment horizontal="center"/>
    </xf>
    <xf numFmtId="1" fontId="2" fillId="0" borderId="0" xfId="0" applyNumberFormat="1" applyFont="1"/>
    <xf numFmtId="1" fontId="2" fillId="0" borderId="1" xfId="0" applyNumberFormat="1" applyFont="1" applyBorder="1"/>
    <xf numFmtId="2" fontId="2" fillId="5" borderId="0" xfId="0" applyNumberFormat="1" applyFont="1" applyFill="1" applyAlignment="1">
      <alignment horizontal="right"/>
    </xf>
    <xf numFmtId="0" fontId="2" fillId="0" borderId="0" xfId="3"/>
    <xf numFmtId="2" fontId="2" fillId="5" borderId="0" xfId="0" applyNumberFormat="1" applyFont="1" applyFill="1"/>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44" xr:uid="{F1BE55AE-51DC-474C-829E-D7F42CC9524E}"/>
    <cellStyle name="Normal 3" xfId="3" xr:uid="{66C040B4-8803-41BC-A7C2-4E97449B09A8}"/>
    <cellStyle name="Normal_Comp. of Cur. Mktg. Yr. For." xfId="1" xr:uid="{00000000-0005-0000-0000-000003000000}"/>
    <cellStyle name="Normal_Crn01-02-new style" xfId="2" xr:uid="{00000000-0005-0000-0000-000004000000}"/>
    <cellStyle name="Note 2" xfId="45" xr:uid="{BD3B29FB-77D2-4E52-B996-B384ABBF3347}"/>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colors>
    <mruColors>
      <color rgb="FFFFFF99"/>
      <color rgb="FFCC4499"/>
      <color rgb="FF332288"/>
      <color rgb="FF117733"/>
      <color rgb="FF44AA99"/>
      <color rgb="FF88CCEE"/>
      <color rgb="FF882255"/>
      <color rgb="FFAA4499"/>
      <color rgb="FFCC6677"/>
      <color rgb="FFC2E3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US" sz="1200" b="1" i="0" u="none" strike="noStrike" baseline="0">
                <a:solidFill>
                  <a:srgbClr val="000000"/>
                </a:solidFill>
                <a:latin typeface="Arial"/>
                <a:cs typeface="Arial"/>
              </a:rPr>
              <a:t>Figure 1.  Weekly model and World Agricultural Supply and Demand Estimates (WASDE) forecasts of U.S. corn producers' marketing year average (MYA) price (season-average price) and implied price loss coverage (PLC) payment rate, marketing year 2024/25</a:t>
            </a:r>
          </a:p>
        </c:rich>
      </c:tx>
      <c:layout>
        <c:manualLayout>
          <c:xMode val="edge"/>
          <c:yMode val="edge"/>
          <c:x val="0.11234417196864199"/>
          <c:y val="2.1711861437830309E-2"/>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6.1374819941222424E-2"/>
          <c:y val="0.15208045087235675"/>
          <c:w val="0.67883704350409568"/>
          <c:h val="0.69440507756811953"/>
        </c:manualLayout>
      </c:layout>
      <c:lineChart>
        <c:grouping val="standard"/>
        <c:varyColors val="0"/>
        <c:ser>
          <c:idx val="6"/>
          <c:order val="2"/>
          <c:tx>
            <c:strRef>
              <c:f>Corn24!$B$97</c:f>
              <c:strCache>
                <c:ptCount val="1"/>
                <c:pt idx="0">
                  <c:v>MYA price model forecast</c:v>
                </c:pt>
              </c:strCache>
            </c:strRef>
          </c:tx>
          <c:spPr>
            <a:ln w="28575" cap="rnd" cmpd="sng" algn="ctr">
              <a:solidFill>
                <a:srgbClr val="88CCEE"/>
              </a:solidFill>
              <a:prstDash val="solid"/>
              <a:round/>
            </a:ln>
            <a:effectLst/>
          </c:spPr>
          <c:marker>
            <c:symbol val="none"/>
          </c:marker>
          <c:cat>
            <c:numRef>
              <c:f>Corn24!$A$99:$A$244</c:f>
              <c:numCache>
                <c:formatCode>m/d/yyyy</c:formatCode>
                <c:ptCount val="146"/>
                <c:pt idx="0">
                  <c:v>44910</c:v>
                </c:pt>
                <c:pt idx="1">
                  <c:v>44917</c:v>
                </c:pt>
                <c:pt idx="2">
                  <c:v>44924</c:v>
                </c:pt>
                <c:pt idx="3">
                  <c:v>44931</c:v>
                </c:pt>
                <c:pt idx="4">
                  <c:v>44938</c:v>
                </c:pt>
                <c:pt idx="5">
                  <c:v>44945</c:v>
                </c:pt>
                <c:pt idx="6">
                  <c:v>44952</c:v>
                </c:pt>
                <c:pt idx="7">
                  <c:v>44959</c:v>
                </c:pt>
                <c:pt idx="8">
                  <c:v>44966</c:v>
                </c:pt>
                <c:pt idx="9">
                  <c:v>44973</c:v>
                </c:pt>
                <c:pt idx="10">
                  <c:v>44980</c:v>
                </c:pt>
                <c:pt idx="11">
                  <c:v>44987</c:v>
                </c:pt>
                <c:pt idx="12">
                  <c:v>44994</c:v>
                </c:pt>
                <c:pt idx="13">
                  <c:v>45001</c:v>
                </c:pt>
                <c:pt idx="14">
                  <c:v>45008</c:v>
                </c:pt>
                <c:pt idx="15">
                  <c:v>45015</c:v>
                </c:pt>
                <c:pt idx="16">
                  <c:v>45022</c:v>
                </c:pt>
                <c:pt idx="17">
                  <c:v>45029</c:v>
                </c:pt>
                <c:pt idx="18">
                  <c:v>45036</c:v>
                </c:pt>
                <c:pt idx="19">
                  <c:v>45043</c:v>
                </c:pt>
                <c:pt idx="20">
                  <c:v>45050</c:v>
                </c:pt>
                <c:pt idx="21">
                  <c:v>45057</c:v>
                </c:pt>
                <c:pt idx="22">
                  <c:v>45064</c:v>
                </c:pt>
                <c:pt idx="23">
                  <c:v>45071</c:v>
                </c:pt>
                <c:pt idx="24">
                  <c:v>45078</c:v>
                </c:pt>
                <c:pt idx="25">
                  <c:v>45085</c:v>
                </c:pt>
                <c:pt idx="26">
                  <c:v>45092</c:v>
                </c:pt>
                <c:pt idx="27">
                  <c:v>45099</c:v>
                </c:pt>
                <c:pt idx="28">
                  <c:v>45106</c:v>
                </c:pt>
                <c:pt idx="29">
                  <c:v>45113</c:v>
                </c:pt>
                <c:pt idx="30">
                  <c:v>45120</c:v>
                </c:pt>
                <c:pt idx="31">
                  <c:v>45127</c:v>
                </c:pt>
                <c:pt idx="32">
                  <c:v>45134</c:v>
                </c:pt>
                <c:pt idx="33">
                  <c:v>45141</c:v>
                </c:pt>
                <c:pt idx="34">
                  <c:v>45148</c:v>
                </c:pt>
                <c:pt idx="35">
                  <c:v>45155</c:v>
                </c:pt>
                <c:pt idx="36">
                  <c:v>45162</c:v>
                </c:pt>
                <c:pt idx="37">
                  <c:v>45169</c:v>
                </c:pt>
                <c:pt idx="38">
                  <c:v>45176</c:v>
                </c:pt>
                <c:pt idx="39">
                  <c:v>45183</c:v>
                </c:pt>
                <c:pt idx="40">
                  <c:v>45190</c:v>
                </c:pt>
                <c:pt idx="41">
                  <c:v>45197</c:v>
                </c:pt>
                <c:pt idx="42">
                  <c:v>45204</c:v>
                </c:pt>
                <c:pt idx="43">
                  <c:v>45211</c:v>
                </c:pt>
                <c:pt idx="44">
                  <c:v>45218</c:v>
                </c:pt>
                <c:pt idx="45">
                  <c:v>45225</c:v>
                </c:pt>
                <c:pt idx="46">
                  <c:v>45232</c:v>
                </c:pt>
                <c:pt idx="47">
                  <c:v>45239</c:v>
                </c:pt>
                <c:pt idx="48">
                  <c:v>45246</c:v>
                </c:pt>
                <c:pt idx="49">
                  <c:v>45253</c:v>
                </c:pt>
                <c:pt idx="50">
                  <c:v>45260</c:v>
                </c:pt>
                <c:pt idx="51">
                  <c:v>45267</c:v>
                </c:pt>
                <c:pt idx="52">
                  <c:v>45274</c:v>
                </c:pt>
                <c:pt idx="53">
                  <c:v>45281</c:v>
                </c:pt>
                <c:pt idx="54">
                  <c:v>45288</c:v>
                </c:pt>
                <c:pt idx="55">
                  <c:v>45295</c:v>
                </c:pt>
                <c:pt idx="56">
                  <c:v>45302</c:v>
                </c:pt>
                <c:pt idx="57">
                  <c:v>45309</c:v>
                </c:pt>
                <c:pt idx="58">
                  <c:v>45316</c:v>
                </c:pt>
                <c:pt idx="59">
                  <c:v>45323</c:v>
                </c:pt>
                <c:pt idx="60">
                  <c:v>45330</c:v>
                </c:pt>
                <c:pt idx="61">
                  <c:v>45337</c:v>
                </c:pt>
                <c:pt idx="62">
                  <c:v>45344</c:v>
                </c:pt>
                <c:pt idx="63">
                  <c:v>45351</c:v>
                </c:pt>
                <c:pt idx="64">
                  <c:v>45358</c:v>
                </c:pt>
                <c:pt idx="65">
                  <c:v>45365</c:v>
                </c:pt>
                <c:pt idx="66">
                  <c:v>45372</c:v>
                </c:pt>
                <c:pt idx="67">
                  <c:v>45379</c:v>
                </c:pt>
                <c:pt idx="68">
                  <c:v>45386</c:v>
                </c:pt>
                <c:pt idx="69">
                  <c:v>45393</c:v>
                </c:pt>
                <c:pt idx="70">
                  <c:v>45400</c:v>
                </c:pt>
                <c:pt idx="71">
                  <c:v>45407</c:v>
                </c:pt>
                <c:pt idx="72">
                  <c:v>45414</c:v>
                </c:pt>
                <c:pt idx="73">
                  <c:v>45421</c:v>
                </c:pt>
                <c:pt idx="74">
                  <c:v>45428</c:v>
                </c:pt>
                <c:pt idx="75">
                  <c:v>45435</c:v>
                </c:pt>
                <c:pt idx="76">
                  <c:v>45442</c:v>
                </c:pt>
                <c:pt idx="77">
                  <c:v>45449</c:v>
                </c:pt>
                <c:pt idx="78">
                  <c:v>45456</c:v>
                </c:pt>
                <c:pt idx="79">
                  <c:v>45463</c:v>
                </c:pt>
                <c:pt idx="80">
                  <c:v>45470</c:v>
                </c:pt>
                <c:pt idx="81">
                  <c:v>45477</c:v>
                </c:pt>
                <c:pt idx="82">
                  <c:v>45484</c:v>
                </c:pt>
                <c:pt idx="83">
                  <c:v>45491</c:v>
                </c:pt>
                <c:pt idx="84">
                  <c:v>45498</c:v>
                </c:pt>
                <c:pt idx="85">
                  <c:v>45505</c:v>
                </c:pt>
                <c:pt idx="86">
                  <c:v>45512</c:v>
                </c:pt>
                <c:pt idx="87">
                  <c:v>45519</c:v>
                </c:pt>
                <c:pt idx="88">
                  <c:v>45526</c:v>
                </c:pt>
                <c:pt idx="89">
                  <c:v>45533</c:v>
                </c:pt>
                <c:pt idx="90">
                  <c:v>45540</c:v>
                </c:pt>
                <c:pt idx="91">
                  <c:v>45547</c:v>
                </c:pt>
                <c:pt idx="92">
                  <c:v>45554</c:v>
                </c:pt>
                <c:pt idx="93">
                  <c:v>45561</c:v>
                </c:pt>
                <c:pt idx="94">
                  <c:v>45568</c:v>
                </c:pt>
                <c:pt idx="95">
                  <c:v>45575</c:v>
                </c:pt>
                <c:pt idx="96">
                  <c:v>45582</c:v>
                </c:pt>
                <c:pt idx="97">
                  <c:v>45589</c:v>
                </c:pt>
                <c:pt idx="98">
                  <c:v>45596</c:v>
                </c:pt>
                <c:pt idx="99">
                  <c:v>45603</c:v>
                </c:pt>
                <c:pt idx="100">
                  <c:v>45610</c:v>
                </c:pt>
                <c:pt idx="101">
                  <c:v>45617</c:v>
                </c:pt>
                <c:pt idx="102">
                  <c:v>45624</c:v>
                </c:pt>
                <c:pt idx="103">
                  <c:v>45631</c:v>
                </c:pt>
                <c:pt idx="104">
                  <c:v>45638</c:v>
                </c:pt>
                <c:pt idx="105">
                  <c:v>45645</c:v>
                </c:pt>
                <c:pt idx="106">
                  <c:v>45652</c:v>
                </c:pt>
                <c:pt idx="107">
                  <c:v>45659</c:v>
                </c:pt>
                <c:pt idx="108">
                  <c:v>45666</c:v>
                </c:pt>
                <c:pt idx="109">
                  <c:v>45673</c:v>
                </c:pt>
                <c:pt idx="110">
                  <c:v>45680</c:v>
                </c:pt>
                <c:pt idx="111">
                  <c:v>45687</c:v>
                </c:pt>
                <c:pt idx="112">
                  <c:v>45694</c:v>
                </c:pt>
                <c:pt idx="113">
                  <c:v>45701</c:v>
                </c:pt>
                <c:pt idx="114">
                  <c:v>45708</c:v>
                </c:pt>
                <c:pt idx="115">
                  <c:v>45715</c:v>
                </c:pt>
                <c:pt idx="116">
                  <c:v>45722</c:v>
                </c:pt>
                <c:pt idx="117">
                  <c:v>45729</c:v>
                </c:pt>
                <c:pt idx="118">
                  <c:v>45736</c:v>
                </c:pt>
                <c:pt idx="119">
                  <c:v>45743</c:v>
                </c:pt>
                <c:pt idx="120">
                  <c:v>45750</c:v>
                </c:pt>
                <c:pt idx="121">
                  <c:v>45757</c:v>
                </c:pt>
                <c:pt idx="122">
                  <c:v>45764</c:v>
                </c:pt>
                <c:pt idx="123">
                  <c:v>45771</c:v>
                </c:pt>
                <c:pt idx="124">
                  <c:v>45778</c:v>
                </c:pt>
                <c:pt idx="125">
                  <c:v>45785</c:v>
                </c:pt>
                <c:pt idx="126">
                  <c:v>45792</c:v>
                </c:pt>
                <c:pt idx="127">
                  <c:v>45799</c:v>
                </c:pt>
                <c:pt idx="128">
                  <c:v>45806</c:v>
                </c:pt>
                <c:pt idx="129">
                  <c:v>45813</c:v>
                </c:pt>
                <c:pt idx="130">
                  <c:v>45820</c:v>
                </c:pt>
                <c:pt idx="131">
                  <c:v>45827</c:v>
                </c:pt>
                <c:pt idx="132">
                  <c:v>45834</c:v>
                </c:pt>
                <c:pt idx="133">
                  <c:v>45841</c:v>
                </c:pt>
                <c:pt idx="134">
                  <c:v>45848</c:v>
                </c:pt>
                <c:pt idx="135">
                  <c:v>45855</c:v>
                </c:pt>
                <c:pt idx="136">
                  <c:v>45862</c:v>
                </c:pt>
                <c:pt idx="137">
                  <c:v>45869</c:v>
                </c:pt>
                <c:pt idx="138">
                  <c:v>45876</c:v>
                </c:pt>
                <c:pt idx="139">
                  <c:v>45883</c:v>
                </c:pt>
                <c:pt idx="140">
                  <c:v>45890</c:v>
                </c:pt>
                <c:pt idx="141">
                  <c:v>45897</c:v>
                </c:pt>
                <c:pt idx="142">
                  <c:v>45904</c:v>
                </c:pt>
                <c:pt idx="143">
                  <c:v>45911</c:v>
                </c:pt>
                <c:pt idx="144">
                  <c:v>45918</c:v>
                </c:pt>
                <c:pt idx="145">
                  <c:v>45925</c:v>
                </c:pt>
              </c:numCache>
            </c:numRef>
          </c:cat>
          <c:val>
            <c:numRef>
              <c:f>Corn24!$B$99:$B$244</c:f>
              <c:numCache>
                <c:formatCode>0.00</c:formatCode>
                <c:ptCount val="146"/>
                <c:pt idx="0">
                  <c:v>5.3925868650000002</c:v>
                </c:pt>
                <c:pt idx="1">
                  <c:v>5.3712648649999997</c:v>
                </c:pt>
                <c:pt idx="2">
                  <c:v>5.4063818650000002</c:v>
                </c:pt>
                <c:pt idx="3">
                  <c:v>5.3581248649999997</c:v>
                </c:pt>
                <c:pt idx="4">
                  <c:v>5.280081365</c:v>
                </c:pt>
                <c:pt idx="5">
                  <c:v>5.2713483649999997</c:v>
                </c:pt>
                <c:pt idx="6">
                  <c:v>5.2493653650000001</c:v>
                </c:pt>
                <c:pt idx="7">
                  <c:v>5.316865365</c:v>
                </c:pt>
                <c:pt idx="8">
                  <c:v>5.2806613650000003</c:v>
                </c:pt>
                <c:pt idx="9">
                  <c:v>5.3113133650000002</c:v>
                </c:pt>
                <c:pt idx="10">
                  <c:v>5.318479365</c:v>
                </c:pt>
                <c:pt idx="11">
                  <c:v>5.1959313649999999</c:v>
                </c:pt>
                <c:pt idx="12">
                  <c:v>5.0583338649999998</c:v>
                </c:pt>
                <c:pt idx="13">
                  <c:v>5.1451798650000002</c:v>
                </c:pt>
                <c:pt idx="14">
                  <c:v>5.1513283650000004</c:v>
                </c:pt>
                <c:pt idx="15">
                  <c:v>5.1888588650000003</c:v>
                </c:pt>
                <c:pt idx="16">
                  <c:v>5.1211573650000002</c:v>
                </c:pt>
                <c:pt idx="17">
                  <c:v>5.1152513649999998</c:v>
                </c:pt>
                <c:pt idx="18">
                  <c:v>5.1568873650000002</c:v>
                </c:pt>
                <c:pt idx="19">
                  <c:v>4.993483865</c:v>
                </c:pt>
                <c:pt idx="20">
                  <c:v>4.9517543650000002</c:v>
                </c:pt>
                <c:pt idx="21">
                  <c:v>4.8466088650000003</c:v>
                </c:pt>
                <c:pt idx="22">
                  <c:v>4.7237403650000003</c:v>
                </c:pt>
                <c:pt idx="23">
                  <c:v>4.8156553649999996</c:v>
                </c:pt>
                <c:pt idx="24">
                  <c:v>4.8948608650000001</c:v>
                </c:pt>
                <c:pt idx="25">
                  <c:v>4.8831503649999997</c:v>
                </c:pt>
                <c:pt idx="26">
                  <c:v>5.0880098650000001</c:v>
                </c:pt>
                <c:pt idx="27">
                  <c:v>5.3245953650000004</c:v>
                </c:pt>
                <c:pt idx="28">
                  <c:v>4.8557653649999999</c:v>
                </c:pt>
                <c:pt idx="29">
                  <c:v>4.8631248649999996</c:v>
                </c:pt>
                <c:pt idx="30">
                  <c:v>4.9079543650000002</c:v>
                </c:pt>
                <c:pt idx="31">
                  <c:v>5.160694865</c:v>
                </c:pt>
                <c:pt idx="32">
                  <c:v>5.1425183649999999</c:v>
                </c:pt>
                <c:pt idx="33">
                  <c:v>4.9048228649999999</c:v>
                </c:pt>
                <c:pt idx="34">
                  <c:v>4.9659473649999999</c:v>
                </c:pt>
                <c:pt idx="35">
                  <c:v>4.9067138650000004</c:v>
                </c:pt>
                <c:pt idx="36">
                  <c:v>4.9127523650000002</c:v>
                </c:pt>
                <c:pt idx="37">
                  <c:v>4.9052513649999998</c:v>
                </c:pt>
                <c:pt idx="38">
                  <c:v>4.9217518650000001</c:v>
                </c:pt>
                <c:pt idx="39">
                  <c:v>4.9127398649999998</c:v>
                </c:pt>
                <c:pt idx="40">
                  <c:v>4.8666053649999998</c:v>
                </c:pt>
                <c:pt idx="41">
                  <c:v>4.9645248649999996</c:v>
                </c:pt>
                <c:pt idx="42">
                  <c:v>5.115042205</c:v>
                </c:pt>
                <c:pt idx="43">
                  <c:v>5.129450705</c:v>
                </c:pt>
                <c:pt idx="44">
                  <c:v>5.159683705</c:v>
                </c:pt>
                <c:pt idx="45">
                  <c:v>5.0155562050000002</c:v>
                </c:pt>
                <c:pt idx="46">
                  <c:v>5.0284832049999997</c:v>
                </c:pt>
                <c:pt idx="47">
                  <c:v>5.0145397049999998</c:v>
                </c:pt>
                <c:pt idx="48">
                  <c:v>5.0719417050000004</c:v>
                </c:pt>
                <c:pt idx="49">
                  <c:v>5.0498857050000003</c:v>
                </c:pt>
                <c:pt idx="50">
                  <c:v>5.0429917050000004</c:v>
                </c:pt>
                <c:pt idx="51">
                  <c:v>5.0483617049999996</c:v>
                </c:pt>
                <c:pt idx="52">
                  <c:v>5.0033737049999996</c:v>
                </c:pt>
                <c:pt idx="53">
                  <c:v>4.9634627050000004</c:v>
                </c:pt>
                <c:pt idx="54">
                  <c:v>4.971469205</c:v>
                </c:pt>
                <c:pt idx="55">
                  <c:v>4.9105977049999998</c:v>
                </c:pt>
                <c:pt idx="56">
                  <c:v>4.8246642050000004</c:v>
                </c:pt>
                <c:pt idx="57">
                  <c:v>4.692449205</c:v>
                </c:pt>
                <c:pt idx="58">
                  <c:v>4.741224205</c:v>
                </c:pt>
                <c:pt idx="59">
                  <c:v>4.7239922050000001</c:v>
                </c:pt>
                <c:pt idx="60">
                  <c:v>4.6618377049999999</c:v>
                </c:pt>
                <c:pt idx="61">
                  <c:v>4.5179592050000004</c:v>
                </c:pt>
                <c:pt idx="62">
                  <c:v>4.5009147049999996</c:v>
                </c:pt>
                <c:pt idx="63">
                  <c:v>4.5810272049999998</c:v>
                </c:pt>
                <c:pt idx="64">
                  <c:v>4.6364002050000002</c:v>
                </c:pt>
                <c:pt idx="65">
                  <c:v>4.6304067050000004</c:v>
                </c:pt>
                <c:pt idx="66">
                  <c:v>4.7279557050000003</c:v>
                </c:pt>
                <c:pt idx="67">
                  <c:v>4.7235872050000003</c:v>
                </c:pt>
                <c:pt idx="68">
                  <c:v>4.6843867049999997</c:v>
                </c:pt>
                <c:pt idx="69">
                  <c:v>4.6288462050000003</c:v>
                </c:pt>
                <c:pt idx="70">
                  <c:v>4.564819205</c:v>
                </c:pt>
                <c:pt idx="71">
                  <c:v>4.7285142049999997</c:v>
                </c:pt>
                <c:pt idx="72">
                  <c:v>4.752617205</c:v>
                </c:pt>
                <c:pt idx="73">
                  <c:v>4.7628682050000002</c:v>
                </c:pt>
                <c:pt idx="74">
                  <c:v>4.7743092049999998</c:v>
                </c:pt>
                <c:pt idx="75">
                  <c:v>4.8105787050000002</c:v>
                </c:pt>
                <c:pt idx="76">
                  <c:v>4.6714572050000003</c:v>
                </c:pt>
                <c:pt idx="77">
                  <c:v>4.6480992050000003</c:v>
                </c:pt>
                <c:pt idx="78">
                  <c:v>4.6988537050000003</c:v>
                </c:pt>
                <c:pt idx="79">
                  <c:v>4.515341705</c:v>
                </c:pt>
                <c:pt idx="80">
                  <c:v>4.3122557050000001</c:v>
                </c:pt>
                <c:pt idx="81">
                  <c:v>4.1924547050000003</c:v>
                </c:pt>
                <c:pt idx="82">
                  <c:v>4.1069337050000003</c:v>
                </c:pt>
                <c:pt idx="83">
                  <c:v>4.0488227050000001</c:v>
                </c:pt>
                <c:pt idx="84">
                  <c:v>4.2110697049999999</c:v>
                </c:pt>
                <c:pt idx="85">
                  <c:v>4.0096657049999997</c:v>
                </c:pt>
                <c:pt idx="86">
                  <c:v>4.003478705</c:v>
                </c:pt>
                <c:pt idx="87">
                  <c:v>4.0007787050000001</c:v>
                </c:pt>
                <c:pt idx="88">
                  <c:v>3.956736705</c:v>
                </c:pt>
                <c:pt idx="89">
                  <c:v>3.9823487050000002</c:v>
                </c:pt>
                <c:pt idx="90">
                  <c:v>4.131636705</c:v>
                </c:pt>
                <c:pt idx="91">
                  <c:v>4.0877787049999998</c:v>
                </c:pt>
                <c:pt idx="92">
                  <c:v>4.086150205</c:v>
                </c:pt>
                <c:pt idx="93">
                  <c:v>4.1495667049999998</c:v>
                </c:pt>
                <c:pt idx="94">
                  <c:v>4.3479204749999996</c:v>
                </c:pt>
                <c:pt idx="95">
                  <c:v>4.2556729750000004</c:v>
                </c:pt>
                <c:pt idx="96">
                  <c:v>4.1097119749999997</c:v>
                </c:pt>
                <c:pt idx="97">
                  <c:v>4.2393574750000003</c:v>
                </c:pt>
                <c:pt idx="98">
                  <c:v>4.14065583</c:v>
                </c:pt>
                <c:pt idx="99">
                  <c:v>4.2691203299999998</c:v>
                </c:pt>
                <c:pt idx="100">
                  <c:v>4.18183433</c:v>
                </c:pt>
                <c:pt idx="101">
                  <c:v>4.2294813299999996</c:v>
                </c:pt>
                <c:pt idx="102">
                  <c:v>4.1469413299999998</c:v>
                </c:pt>
                <c:pt idx="103">
                  <c:v>4.2072717300000004</c:v>
                </c:pt>
                <c:pt idx="104">
                  <c:v>4.2769547299999999</c:v>
                </c:pt>
                <c:pt idx="105">
                  <c:v>4.2454910999999997</c:v>
                </c:pt>
                <c:pt idx="106">
                  <c:v>4.3424380999999999</c:v>
                </c:pt>
                <c:pt idx="107">
                  <c:v>4.3719786699999998</c:v>
                </c:pt>
                <c:pt idx="108">
                  <c:v>4.3537851700000001</c:v>
                </c:pt>
                <c:pt idx="109">
                  <c:v>4.4709771700000003</c:v>
                </c:pt>
                <c:pt idx="110">
                  <c:v>4.5729856699999996</c:v>
                </c:pt>
                <c:pt idx="111">
                  <c:v>4.5809516700000001</c:v>
                </c:pt>
                <c:pt idx="112">
                  <c:v>4.5697349999999997</c:v>
                </c:pt>
                <c:pt idx="113">
                  <c:v>4.5652730000000004</c:v>
                </c:pt>
                <c:pt idx="114">
                  <c:v>4.6031069999999996</c:v>
                </c:pt>
                <c:pt idx="115">
                  <c:v>4.4246359999999996</c:v>
                </c:pt>
                <c:pt idx="116">
                  <c:v>4.3408949999999997</c:v>
                </c:pt>
                <c:pt idx="117">
                  <c:v>4.3503679999999996</c:v>
                </c:pt>
                <c:pt idx="118">
                  <c:v>4.3630230000000001</c:v>
                </c:pt>
                <c:pt idx="119">
                  <c:v>4.294791</c:v>
                </c:pt>
                <c:pt idx="120">
                  <c:v>4.3389749999999996</c:v>
                </c:pt>
                <c:pt idx="121">
                  <c:v>4.4114709999999997</c:v>
                </c:pt>
                <c:pt idx="122">
                  <c:v>4.4272359999999997</c:v>
                </c:pt>
                <c:pt idx="123">
                  <c:v>4.3978359999999999</c:v>
                </c:pt>
                <c:pt idx="124">
                  <c:v>4.3648809999999996</c:v>
                </c:pt>
              </c:numCache>
            </c:numRef>
          </c:val>
          <c:smooth val="0"/>
          <c:extLst>
            <c:ext xmlns:c16="http://schemas.microsoft.com/office/drawing/2014/chart" uri="{C3380CC4-5D6E-409C-BE32-E72D297353CC}">
              <c16:uniqueId val="{00000001-BDD3-46CD-AB15-F15E2BEB6298}"/>
            </c:ext>
          </c:extLst>
        </c:ser>
        <c:ser>
          <c:idx val="2"/>
          <c:order val="3"/>
          <c:tx>
            <c:strRef>
              <c:f>Corn24!$C$97</c:f>
              <c:strCache>
                <c:ptCount val="1"/>
                <c:pt idx="0">
                  <c:v>MYA price WASDE projection</c:v>
                </c:pt>
              </c:strCache>
            </c:strRef>
          </c:tx>
          <c:spPr>
            <a:ln w="28575" cap="rnd" cmpd="sng" algn="ctr">
              <a:solidFill>
                <a:srgbClr val="44AA99"/>
              </a:solidFill>
              <a:prstDash val="solid"/>
              <a:round/>
            </a:ln>
            <a:effectLst/>
          </c:spPr>
          <c:marker>
            <c:symbol val="none"/>
          </c:marker>
          <c:cat>
            <c:numRef>
              <c:f>Corn24!$A$99:$A$244</c:f>
              <c:numCache>
                <c:formatCode>m/d/yyyy</c:formatCode>
                <c:ptCount val="146"/>
                <c:pt idx="0">
                  <c:v>44910</c:v>
                </c:pt>
                <c:pt idx="1">
                  <c:v>44917</c:v>
                </c:pt>
                <c:pt idx="2">
                  <c:v>44924</c:v>
                </c:pt>
                <c:pt idx="3">
                  <c:v>44931</c:v>
                </c:pt>
                <c:pt idx="4">
                  <c:v>44938</c:v>
                </c:pt>
                <c:pt idx="5">
                  <c:v>44945</c:v>
                </c:pt>
                <c:pt idx="6">
                  <c:v>44952</c:v>
                </c:pt>
                <c:pt idx="7">
                  <c:v>44959</c:v>
                </c:pt>
                <c:pt idx="8">
                  <c:v>44966</c:v>
                </c:pt>
                <c:pt idx="9">
                  <c:v>44973</c:v>
                </c:pt>
                <c:pt idx="10">
                  <c:v>44980</c:v>
                </c:pt>
                <c:pt idx="11">
                  <c:v>44987</c:v>
                </c:pt>
                <c:pt idx="12">
                  <c:v>44994</c:v>
                </c:pt>
                <c:pt idx="13">
                  <c:v>45001</c:v>
                </c:pt>
                <c:pt idx="14">
                  <c:v>45008</c:v>
                </c:pt>
                <c:pt idx="15">
                  <c:v>45015</c:v>
                </c:pt>
                <c:pt idx="16">
                  <c:v>45022</c:v>
                </c:pt>
                <c:pt idx="17">
                  <c:v>45029</c:v>
                </c:pt>
                <c:pt idx="18">
                  <c:v>45036</c:v>
                </c:pt>
                <c:pt idx="19">
                  <c:v>45043</c:v>
                </c:pt>
                <c:pt idx="20">
                  <c:v>45050</c:v>
                </c:pt>
                <c:pt idx="21">
                  <c:v>45057</c:v>
                </c:pt>
                <c:pt idx="22">
                  <c:v>45064</c:v>
                </c:pt>
                <c:pt idx="23">
                  <c:v>45071</c:v>
                </c:pt>
                <c:pt idx="24">
                  <c:v>45078</c:v>
                </c:pt>
                <c:pt idx="25">
                  <c:v>45085</c:v>
                </c:pt>
                <c:pt idx="26">
                  <c:v>45092</c:v>
                </c:pt>
                <c:pt idx="27">
                  <c:v>45099</c:v>
                </c:pt>
                <c:pt idx="28">
                  <c:v>45106</c:v>
                </c:pt>
                <c:pt idx="29">
                  <c:v>45113</c:v>
                </c:pt>
                <c:pt idx="30">
                  <c:v>45120</c:v>
                </c:pt>
                <c:pt idx="31">
                  <c:v>45127</c:v>
                </c:pt>
                <c:pt idx="32">
                  <c:v>45134</c:v>
                </c:pt>
                <c:pt idx="33">
                  <c:v>45141</c:v>
                </c:pt>
                <c:pt idx="34">
                  <c:v>45148</c:v>
                </c:pt>
                <c:pt idx="35">
                  <c:v>45155</c:v>
                </c:pt>
                <c:pt idx="36">
                  <c:v>45162</c:v>
                </c:pt>
                <c:pt idx="37">
                  <c:v>45169</c:v>
                </c:pt>
                <c:pt idx="38">
                  <c:v>45176</c:v>
                </c:pt>
                <c:pt idx="39">
                  <c:v>45183</c:v>
                </c:pt>
                <c:pt idx="40">
                  <c:v>45190</c:v>
                </c:pt>
                <c:pt idx="41">
                  <c:v>45197</c:v>
                </c:pt>
                <c:pt idx="42">
                  <c:v>45204</c:v>
                </c:pt>
                <c:pt idx="43">
                  <c:v>45211</c:v>
                </c:pt>
                <c:pt idx="44">
                  <c:v>45218</c:v>
                </c:pt>
                <c:pt idx="45">
                  <c:v>45225</c:v>
                </c:pt>
                <c:pt idx="46">
                  <c:v>45232</c:v>
                </c:pt>
                <c:pt idx="47">
                  <c:v>45239</c:v>
                </c:pt>
                <c:pt idx="48">
                  <c:v>45246</c:v>
                </c:pt>
                <c:pt idx="49">
                  <c:v>45253</c:v>
                </c:pt>
                <c:pt idx="50">
                  <c:v>45260</c:v>
                </c:pt>
                <c:pt idx="51">
                  <c:v>45267</c:v>
                </c:pt>
                <c:pt idx="52">
                  <c:v>45274</c:v>
                </c:pt>
                <c:pt idx="53">
                  <c:v>45281</c:v>
                </c:pt>
                <c:pt idx="54">
                  <c:v>45288</c:v>
                </c:pt>
                <c:pt idx="55">
                  <c:v>45295</c:v>
                </c:pt>
                <c:pt idx="56">
                  <c:v>45302</c:v>
                </c:pt>
                <c:pt idx="57">
                  <c:v>45309</c:v>
                </c:pt>
                <c:pt idx="58">
                  <c:v>45316</c:v>
                </c:pt>
                <c:pt idx="59">
                  <c:v>45323</c:v>
                </c:pt>
                <c:pt idx="60">
                  <c:v>45330</c:v>
                </c:pt>
                <c:pt idx="61">
                  <c:v>45337</c:v>
                </c:pt>
                <c:pt idx="62">
                  <c:v>45344</c:v>
                </c:pt>
                <c:pt idx="63">
                  <c:v>45351</c:v>
                </c:pt>
                <c:pt idx="64">
                  <c:v>45358</c:v>
                </c:pt>
                <c:pt idx="65">
                  <c:v>45365</c:v>
                </c:pt>
                <c:pt idx="66">
                  <c:v>45372</c:v>
                </c:pt>
                <c:pt idx="67">
                  <c:v>45379</c:v>
                </c:pt>
                <c:pt idx="68">
                  <c:v>45386</c:v>
                </c:pt>
                <c:pt idx="69">
                  <c:v>45393</c:v>
                </c:pt>
                <c:pt idx="70">
                  <c:v>45400</c:v>
                </c:pt>
                <c:pt idx="71">
                  <c:v>45407</c:v>
                </c:pt>
                <c:pt idx="72">
                  <c:v>45414</c:v>
                </c:pt>
                <c:pt idx="73">
                  <c:v>45421</c:v>
                </c:pt>
                <c:pt idx="74">
                  <c:v>45428</c:v>
                </c:pt>
                <c:pt idx="75">
                  <c:v>45435</c:v>
                </c:pt>
                <c:pt idx="76">
                  <c:v>45442</c:v>
                </c:pt>
                <c:pt idx="77">
                  <c:v>45449</c:v>
                </c:pt>
                <c:pt idx="78">
                  <c:v>45456</c:v>
                </c:pt>
                <c:pt idx="79">
                  <c:v>45463</c:v>
                </c:pt>
                <c:pt idx="80">
                  <c:v>45470</c:v>
                </c:pt>
                <c:pt idx="81">
                  <c:v>45477</c:v>
                </c:pt>
                <c:pt idx="82">
                  <c:v>45484</c:v>
                </c:pt>
                <c:pt idx="83">
                  <c:v>45491</c:v>
                </c:pt>
                <c:pt idx="84">
                  <c:v>45498</c:v>
                </c:pt>
                <c:pt idx="85">
                  <c:v>45505</c:v>
                </c:pt>
                <c:pt idx="86">
                  <c:v>45512</c:v>
                </c:pt>
                <c:pt idx="87">
                  <c:v>45519</c:v>
                </c:pt>
                <c:pt idx="88">
                  <c:v>45526</c:v>
                </c:pt>
                <c:pt idx="89">
                  <c:v>45533</c:v>
                </c:pt>
                <c:pt idx="90">
                  <c:v>45540</c:v>
                </c:pt>
                <c:pt idx="91">
                  <c:v>45547</c:v>
                </c:pt>
                <c:pt idx="92">
                  <c:v>45554</c:v>
                </c:pt>
                <c:pt idx="93">
                  <c:v>45561</c:v>
                </c:pt>
                <c:pt idx="94">
                  <c:v>45568</c:v>
                </c:pt>
                <c:pt idx="95">
                  <c:v>45575</c:v>
                </c:pt>
                <c:pt idx="96">
                  <c:v>45582</c:v>
                </c:pt>
                <c:pt idx="97">
                  <c:v>45589</c:v>
                </c:pt>
                <c:pt idx="98">
                  <c:v>45596</c:v>
                </c:pt>
                <c:pt idx="99">
                  <c:v>45603</c:v>
                </c:pt>
                <c:pt idx="100">
                  <c:v>45610</c:v>
                </c:pt>
                <c:pt idx="101">
                  <c:v>45617</c:v>
                </c:pt>
                <c:pt idx="102">
                  <c:v>45624</c:v>
                </c:pt>
                <c:pt idx="103">
                  <c:v>45631</c:v>
                </c:pt>
                <c:pt idx="104">
                  <c:v>45638</c:v>
                </c:pt>
                <c:pt idx="105">
                  <c:v>45645</c:v>
                </c:pt>
                <c:pt idx="106">
                  <c:v>45652</c:v>
                </c:pt>
                <c:pt idx="107">
                  <c:v>45659</c:v>
                </c:pt>
                <c:pt idx="108">
                  <c:v>45666</c:v>
                </c:pt>
                <c:pt idx="109">
                  <c:v>45673</c:v>
                </c:pt>
                <c:pt idx="110">
                  <c:v>45680</c:v>
                </c:pt>
                <c:pt idx="111">
                  <c:v>45687</c:v>
                </c:pt>
                <c:pt idx="112">
                  <c:v>45694</c:v>
                </c:pt>
                <c:pt idx="113">
                  <c:v>45701</c:v>
                </c:pt>
                <c:pt idx="114">
                  <c:v>45708</c:v>
                </c:pt>
                <c:pt idx="115">
                  <c:v>45715</c:v>
                </c:pt>
                <c:pt idx="116">
                  <c:v>45722</c:v>
                </c:pt>
                <c:pt idx="117">
                  <c:v>45729</c:v>
                </c:pt>
                <c:pt idx="118">
                  <c:v>45736</c:v>
                </c:pt>
                <c:pt idx="119">
                  <c:v>45743</c:v>
                </c:pt>
                <c:pt idx="120">
                  <c:v>45750</c:v>
                </c:pt>
                <c:pt idx="121">
                  <c:v>45757</c:v>
                </c:pt>
                <c:pt idx="122">
                  <c:v>45764</c:v>
                </c:pt>
                <c:pt idx="123">
                  <c:v>45771</c:v>
                </c:pt>
                <c:pt idx="124">
                  <c:v>45778</c:v>
                </c:pt>
                <c:pt idx="125">
                  <c:v>45785</c:v>
                </c:pt>
                <c:pt idx="126">
                  <c:v>45792</c:v>
                </c:pt>
                <c:pt idx="127">
                  <c:v>45799</c:v>
                </c:pt>
                <c:pt idx="128">
                  <c:v>45806</c:v>
                </c:pt>
                <c:pt idx="129">
                  <c:v>45813</c:v>
                </c:pt>
                <c:pt idx="130">
                  <c:v>45820</c:v>
                </c:pt>
                <c:pt idx="131">
                  <c:v>45827</c:v>
                </c:pt>
                <c:pt idx="132">
                  <c:v>45834</c:v>
                </c:pt>
                <c:pt idx="133">
                  <c:v>45841</c:v>
                </c:pt>
                <c:pt idx="134">
                  <c:v>45848</c:v>
                </c:pt>
                <c:pt idx="135">
                  <c:v>45855</c:v>
                </c:pt>
                <c:pt idx="136">
                  <c:v>45862</c:v>
                </c:pt>
                <c:pt idx="137">
                  <c:v>45869</c:v>
                </c:pt>
                <c:pt idx="138">
                  <c:v>45876</c:v>
                </c:pt>
                <c:pt idx="139">
                  <c:v>45883</c:v>
                </c:pt>
                <c:pt idx="140">
                  <c:v>45890</c:v>
                </c:pt>
                <c:pt idx="141">
                  <c:v>45897</c:v>
                </c:pt>
                <c:pt idx="142">
                  <c:v>45904</c:v>
                </c:pt>
                <c:pt idx="143">
                  <c:v>45911</c:v>
                </c:pt>
                <c:pt idx="144">
                  <c:v>45918</c:v>
                </c:pt>
                <c:pt idx="145">
                  <c:v>45925</c:v>
                </c:pt>
              </c:numCache>
            </c:numRef>
          </c:cat>
          <c:val>
            <c:numRef>
              <c:f>Corn24!$C$99:$C$244</c:f>
              <c:numCache>
                <c:formatCode>0.00</c:formatCode>
                <c:ptCount val="146"/>
                <c:pt idx="74">
                  <c:v>4.4000000000000004</c:v>
                </c:pt>
                <c:pt idx="75">
                  <c:v>4.4000000000000004</c:v>
                </c:pt>
                <c:pt idx="76">
                  <c:v>4.4000000000000004</c:v>
                </c:pt>
                <c:pt idx="77">
                  <c:v>4.4000000000000004</c:v>
                </c:pt>
                <c:pt idx="78">
                  <c:v>4.4000000000000004</c:v>
                </c:pt>
                <c:pt idx="79">
                  <c:v>4.4000000000000004</c:v>
                </c:pt>
                <c:pt idx="80">
                  <c:v>4.4000000000000004</c:v>
                </c:pt>
                <c:pt idx="81">
                  <c:v>4.4000000000000004</c:v>
                </c:pt>
                <c:pt idx="82">
                  <c:v>4.4000000000000004</c:v>
                </c:pt>
                <c:pt idx="83">
                  <c:v>4.3</c:v>
                </c:pt>
                <c:pt idx="84">
                  <c:v>4.3</c:v>
                </c:pt>
                <c:pt idx="85">
                  <c:v>4.3</c:v>
                </c:pt>
                <c:pt idx="86">
                  <c:v>4.3</c:v>
                </c:pt>
                <c:pt idx="87">
                  <c:v>4.2</c:v>
                </c:pt>
                <c:pt idx="88">
                  <c:v>4.2</c:v>
                </c:pt>
                <c:pt idx="89">
                  <c:v>4.2</c:v>
                </c:pt>
                <c:pt idx="90">
                  <c:v>4.2</c:v>
                </c:pt>
                <c:pt idx="91">
                  <c:v>4.0999999999999996</c:v>
                </c:pt>
                <c:pt idx="92">
                  <c:v>4.0999999999999996</c:v>
                </c:pt>
                <c:pt idx="93">
                  <c:v>4.0999999999999996</c:v>
                </c:pt>
                <c:pt idx="94">
                  <c:v>4.0999999999999996</c:v>
                </c:pt>
                <c:pt idx="95">
                  <c:v>4.0999999999999996</c:v>
                </c:pt>
                <c:pt idx="96">
                  <c:v>4.0999999999999996</c:v>
                </c:pt>
                <c:pt idx="97">
                  <c:v>4.0999999999999996</c:v>
                </c:pt>
                <c:pt idx="98">
                  <c:v>4.0999999999999996</c:v>
                </c:pt>
                <c:pt idx="99">
                  <c:v>4.0999999999999996</c:v>
                </c:pt>
                <c:pt idx="100">
                  <c:v>4.0999999999999996</c:v>
                </c:pt>
                <c:pt idx="101">
                  <c:v>4.0999999999999996</c:v>
                </c:pt>
                <c:pt idx="102">
                  <c:v>4.0999999999999996</c:v>
                </c:pt>
                <c:pt idx="103">
                  <c:v>4.0999999999999996</c:v>
                </c:pt>
                <c:pt idx="104">
                  <c:v>4.0999999999999996</c:v>
                </c:pt>
                <c:pt idx="105">
                  <c:v>4.0999999999999996</c:v>
                </c:pt>
                <c:pt idx="106">
                  <c:v>4.0999999999999996</c:v>
                </c:pt>
                <c:pt idx="107">
                  <c:v>4.0999999999999996</c:v>
                </c:pt>
                <c:pt idx="108">
                  <c:v>4.0999999999999996</c:v>
                </c:pt>
                <c:pt idx="109">
                  <c:v>4.25</c:v>
                </c:pt>
                <c:pt idx="110">
                  <c:v>4.25</c:v>
                </c:pt>
                <c:pt idx="111">
                  <c:v>4.25</c:v>
                </c:pt>
                <c:pt idx="112">
                  <c:v>4.25</c:v>
                </c:pt>
                <c:pt idx="113">
                  <c:v>4.3499999999999996</c:v>
                </c:pt>
                <c:pt idx="114">
                  <c:v>4.3499999999999996</c:v>
                </c:pt>
                <c:pt idx="115">
                  <c:v>4.3499999999999996</c:v>
                </c:pt>
                <c:pt idx="116">
                  <c:v>4.3499999999999996</c:v>
                </c:pt>
                <c:pt idx="117">
                  <c:v>4.3499999999999996</c:v>
                </c:pt>
                <c:pt idx="118">
                  <c:v>4.3499999999999996</c:v>
                </c:pt>
                <c:pt idx="119">
                  <c:v>4.3499999999999996</c:v>
                </c:pt>
                <c:pt idx="120">
                  <c:v>4.3499999999999996</c:v>
                </c:pt>
                <c:pt idx="121">
                  <c:v>4.3499999999999996</c:v>
                </c:pt>
                <c:pt idx="122">
                  <c:v>4.3499999999999996</c:v>
                </c:pt>
                <c:pt idx="123">
                  <c:v>4.3499999999999996</c:v>
                </c:pt>
                <c:pt idx="124">
                  <c:v>4.3499999999999996</c:v>
                </c:pt>
              </c:numCache>
            </c:numRef>
          </c:val>
          <c:smooth val="0"/>
          <c:extLst>
            <c:ext xmlns:c16="http://schemas.microsoft.com/office/drawing/2014/chart" uri="{C3380CC4-5D6E-409C-BE32-E72D297353CC}">
              <c16:uniqueId val="{00000002-BDD3-46CD-AB15-F15E2BEB6298}"/>
            </c:ext>
          </c:extLst>
        </c:ser>
        <c:ser>
          <c:idx val="1"/>
          <c:order val="4"/>
          <c:tx>
            <c:strRef>
              <c:f>Corn24!$E$97</c:f>
              <c:strCache>
                <c:ptCount val="1"/>
                <c:pt idx="0">
                  <c:v>Effective reference price</c:v>
                </c:pt>
              </c:strCache>
            </c:strRef>
          </c:tx>
          <c:spPr>
            <a:ln w="28575" cap="rnd" cmpd="sng" algn="ctr">
              <a:solidFill>
                <a:schemeClr val="accent4">
                  <a:shade val="95000"/>
                  <a:satMod val="105000"/>
                </a:schemeClr>
              </a:solidFill>
              <a:prstDash val="sysDash"/>
              <a:round/>
            </a:ln>
            <a:effectLst/>
          </c:spPr>
          <c:marker>
            <c:symbol val="none"/>
          </c:marker>
          <c:cat>
            <c:numRef>
              <c:f>Corn24!$A$99:$A$244</c:f>
              <c:numCache>
                <c:formatCode>m/d/yyyy</c:formatCode>
                <c:ptCount val="146"/>
                <c:pt idx="0">
                  <c:v>44910</c:v>
                </c:pt>
                <c:pt idx="1">
                  <c:v>44917</c:v>
                </c:pt>
                <c:pt idx="2">
                  <c:v>44924</c:v>
                </c:pt>
                <c:pt idx="3">
                  <c:v>44931</c:v>
                </c:pt>
                <c:pt idx="4">
                  <c:v>44938</c:v>
                </c:pt>
                <c:pt idx="5">
                  <c:v>44945</c:v>
                </c:pt>
                <c:pt idx="6">
                  <c:v>44952</c:v>
                </c:pt>
                <c:pt idx="7">
                  <c:v>44959</c:v>
                </c:pt>
                <c:pt idx="8">
                  <c:v>44966</c:v>
                </c:pt>
                <c:pt idx="9">
                  <c:v>44973</c:v>
                </c:pt>
                <c:pt idx="10">
                  <c:v>44980</c:v>
                </c:pt>
                <c:pt idx="11">
                  <c:v>44987</c:v>
                </c:pt>
                <c:pt idx="12">
                  <c:v>44994</c:v>
                </c:pt>
                <c:pt idx="13">
                  <c:v>45001</c:v>
                </c:pt>
                <c:pt idx="14">
                  <c:v>45008</c:v>
                </c:pt>
                <c:pt idx="15">
                  <c:v>45015</c:v>
                </c:pt>
                <c:pt idx="16">
                  <c:v>45022</c:v>
                </c:pt>
                <c:pt idx="17">
                  <c:v>45029</c:v>
                </c:pt>
                <c:pt idx="18">
                  <c:v>45036</c:v>
                </c:pt>
                <c:pt idx="19">
                  <c:v>45043</c:v>
                </c:pt>
                <c:pt idx="20">
                  <c:v>45050</c:v>
                </c:pt>
                <c:pt idx="21">
                  <c:v>45057</c:v>
                </c:pt>
                <c:pt idx="22">
                  <c:v>45064</c:v>
                </c:pt>
                <c:pt idx="23">
                  <c:v>45071</c:v>
                </c:pt>
                <c:pt idx="24">
                  <c:v>45078</c:v>
                </c:pt>
                <c:pt idx="25">
                  <c:v>45085</c:v>
                </c:pt>
                <c:pt idx="26">
                  <c:v>45092</c:v>
                </c:pt>
                <c:pt idx="27">
                  <c:v>45099</c:v>
                </c:pt>
                <c:pt idx="28">
                  <c:v>45106</c:v>
                </c:pt>
                <c:pt idx="29">
                  <c:v>45113</c:v>
                </c:pt>
                <c:pt idx="30">
                  <c:v>45120</c:v>
                </c:pt>
                <c:pt idx="31">
                  <c:v>45127</c:v>
                </c:pt>
                <c:pt idx="32">
                  <c:v>45134</c:v>
                </c:pt>
                <c:pt idx="33">
                  <c:v>45141</c:v>
                </c:pt>
                <c:pt idx="34">
                  <c:v>45148</c:v>
                </c:pt>
                <c:pt idx="35">
                  <c:v>45155</c:v>
                </c:pt>
                <c:pt idx="36">
                  <c:v>45162</c:v>
                </c:pt>
                <c:pt idx="37">
                  <c:v>45169</c:v>
                </c:pt>
                <c:pt idx="38">
                  <c:v>45176</c:v>
                </c:pt>
                <c:pt idx="39">
                  <c:v>45183</c:v>
                </c:pt>
                <c:pt idx="40">
                  <c:v>45190</c:v>
                </c:pt>
                <c:pt idx="41">
                  <c:v>45197</c:v>
                </c:pt>
                <c:pt idx="42">
                  <c:v>45204</c:v>
                </c:pt>
                <c:pt idx="43">
                  <c:v>45211</c:v>
                </c:pt>
                <c:pt idx="44">
                  <c:v>45218</c:v>
                </c:pt>
                <c:pt idx="45">
                  <c:v>45225</c:v>
                </c:pt>
                <c:pt idx="46">
                  <c:v>45232</c:v>
                </c:pt>
                <c:pt idx="47">
                  <c:v>45239</c:v>
                </c:pt>
                <c:pt idx="48">
                  <c:v>45246</c:v>
                </c:pt>
                <c:pt idx="49">
                  <c:v>45253</c:v>
                </c:pt>
                <c:pt idx="50">
                  <c:v>45260</c:v>
                </c:pt>
                <c:pt idx="51">
                  <c:v>45267</c:v>
                </c:pt>
                <c:pt idx="52">
                  <c:v>45274</c:v>
                </c:pt>
                <c:pt idx="53">
                  <c:v>45281</c:v>
                </c:pt>
                <c:pt idx="54">
                  <c:v>45288</c:v>
                </c:pt>
                <c:pt idx="55">
                  <c:v>45295</c:v>
                </c:pt>
                <c:pt idx="56">
                  <c:v>45302</c:v>
                </c:pt>
                <c:pt idx="57">
                  <c:v>45309</c:v>
                </c:pt>
                <c:pt idx="58">
                  <c:v>45316</c:v>
                </c:pt>
                <c:pt idx="59">
                  <c:v>45323</c:v>
                </c:pt>
                <c:pt idx="60">
                  <c:v>45330</c:v>
                </c:pt>
                <c:pt idx="61">
                  <c:v>45337</c:v>
                </c:pt>
                <c:pt idx="62">
                  <c:v>45344</c:v>
                </c:pt>
                <c:pt idx="63">
                  <c:v>45351</c:v>
                </c:pt>
                <c:pt idx="64">
                  <c:v>45358</c:v>
                </c:pt>
                <c:pt idx="65">
                  <c:v>45365</c:v>
                </c:pt>
                <c:pt idx="66">
                  <c:v>45372</c:v>
                </c:pt>
                <c:pt idx="67">
                  <c:v>45379</c:v>
                </c:pt>
                <c:pt idx="68">
                  <c:v>45386</c:v>
                </c:pt>
                <c:pt idx="69">
                  <c:v>45393</c:v>
                </c:pt>
                <c:pt idx="70">
                  <c:v>45400</c:v>
                </c:pt>
                <c:pt idx="71">
                  <c:v>45407</c:v>
                </c:pt>
                <c:pt idx="72">
                  <c:v>45414</c:v>
                </c:pt>
                <c:pt idx="73">
                  <c:v>45421</c:v>
                </c:pt>
                <c:pt idx="74">
                  <c:v>45428</c:v>
                </c:pt>
                <c:pt idx="75">
                  <c:v>45435</c:v>
                </c:pt>
                <c:pt idx="76">
                  <c:v>45442</c:v>
                </c:pt>
                <c:pt idx="77">
                  <c:v>45449</c:v>
                </c:pt>
                <c:pt idx="78">
                  <c:v>45456</c:v>
                </c:pt>
                <c:pt idx="79">
                  <c:v>45463</c:v>
                </c:pt>
                <c:pt idx="80">
                  <c:v>45470</c:v>
                </c:pt>
                <c:pt idx="81">
                  <c:v>45477</c:v>
                </c:pt>
                <c:pt idx="82">
                  <c:v>45484</c:v>
                </c:pt>
                <c:pt idx="83">
                  <c:v>45491</c:v>
                </c:pt>
                <c:pt idx="84">
                  <c:v>45498</c:v>
                </c:pt>
                <c:pt idx="85">
                  <c:v>45505</c:v>
                </c:pt>
                <c:pt idx="86">
                  <c:v>45512</c:v>
                </c:pt>
                <c:pt idx="87">
                  <c:v>45519</c:v>
                </c:pt>
                <c:pt idx="88">
                  <c:v>45526</c:v>
                </c:pt>
                <c:pt idx="89">
                  <c:v>45533</c:v>
                </c:pt>
                <c:pt idx="90">
                  <c:v>45540</c:v>
                </c:pt>
                <c:pt idx="91">
                  <c:v>45547</c:v>
                </c:pt>
                <c:pt idx="92">
                  <c:v>45554</c:v>
                </c:pt>
                <c:pt idx="93">
                  <c:v>45561</c:v>
                </c:pt>
                <c:pt idx="94">
                  <c:v>45568</c:v>
                </c:pt>
                <c:pt idx="95">
                  <c:v>45575</c:v>
                </c:pt>
                <c:pt idx="96">
                  <c:v>45582</c:v>
                </c:pt>
                <c:pt idx="97">
                  <c:v>45589</c:v>
                </c:pt>
                <c:pt idx="98">
                  <c:v>45596</c:v>
                </c:pt>
                <c:pt idx="99">
                  <c:v>45603</c:v>
                </c:pt>
                <c:pt idx="100">
                  <c:v>45610</c:v>
                </c:pt>
                <c:pt idx="101">
                  <c:v>45617</c:v>
                </c:pt>
                <c:pt idx="102">
                  <c:v>45624</c:v>
                </c:pt>
                <c:pt idx="103">
                  <c:v>45631</c:v>
                </c:pt>
                <c:pt idx="104">
                  <c:v>45638</c:v>
                </c:pt>
                <c:pt idx="105">
                  <c:v>45645</c:v>
                </c:pt>
                <c:pt idx="106">
                  <c:v>45652</c:v>
                </c:pt>
                <c:pt idx="107">
                  <c:v>45659</c:v>
                </c:pt>
                <c:pt idx="108">
                  <c:v>45666</c:v>
                </c:pt>
                <c:pt idx="109">
                  <c:v>45673</c:v>
                </c:pt>
                <c:pt idx="110">
                  <c:v>45680</c:v>
                </c:pt>
                <c:pt idx="111">
                  <c:v>45687</c:v>
                </c:pt>
                <c:pt idx="112">
                  <c:v>45694</c:v>
                </c:pt>
                <c:pt idx="113">
                  <c:v>45701</c:v>
                </c:pt>
                <c:pt idx="114">
                  <c:v>45708</c:v>
                </c:pt>
                <c:pt idx="115">
                  <c:v>45715</c:v>
                </c:pt>
                <c:pt idx="116">
                  <c:v>45722</c:v>
                </c:pt>
                <c:pt idx="117">
                  <c:v>45729</c:v>
                </c:pt>
                <c:pt idx="118">
                  <c:v>45736</c:v>
                </c:pt>
                <c:pt idx="119">
                  <c:v>45743</c:v>
                </c:pt>
                <c:pt idx="120">
                  <c:v>45750</c:v>
                </c:pt>
                <c:pt idx="121">
                  <c:v>45757</c:v>
                </c:pt>
                <c:pt idx="122">
                  <c:v>45764</c:v>
                </c:pt>
                <c:pt idx="123">
                  <c:v>45771</c:v>
                </c:pt>
                <c:pt idx="124">
                  <c:v>45778</c:v>
                </c:pt>
                <c:pt idx="125">
                  <c:v>45785</c:v>
                </c:pt>
                <c:pt idx="126">
                  <c:v>45792</c:v>
                </c:pt>
                <c:pt idx="127">
                  <c:v>45799</c:v>
                </c:pt>
                <c:pt idx="128">
                  <c:v>45806</c:v>
                </c:pt>
                <c:pt idx="129">
                  <c:v>45813</c:v>
                </c:pt>
                <c:pt idx="130">
                  <c:v>45820</c:v>
                </c:pt>
                <c:pt idx="131">
                  <c:v>45827</c:v>
                </c:pt>
                <c:pt idx="132">
                  <c:v>45834</c:v>
                </c:pt>
                <c:pt idx="133">
                  <c:v>45841</c:v>
                </c:pt>
                <c:pt idx="134">
                  <c:v>45848</c:v>
                </c:pt>
                <c:pt idx="135">
                  <c:v>45855</c:v>
                </c:pt>
                <c:pt idx="136">
                  <c:v>45862</c:v>
                </c:pt>
                <c:pt idx="137">
                  <c:v>45869</c:v>
                </c:pt>
                <c:pt idx="138">
                  <c:v>45876</c:v>
                </c:pt>
                <c:pt idx="139">
                  <c:v>45883</c:v>
                </c:pt>
                <c:pt idx="140">
                  <c:v>45890</c:v>
                </c:pt>
                <c:pt idx="141">
                  <c:v>45897</c:v>
                </c:pt>
                <c:pt idx="142">
                  <c:v>45904</c:v>
                </c:pt>
                <c:pt idx="143">
                  <c:v>45911</c:v>
                </c:pt>
                <c:pt idx="144">
                  <c:v>45918</c:v>
                </c:pt>
                <c:pt idx="145">
                  <c:v>45925</c:v>
                </c:pt>
              </c:numCache>
            </c:numRef>
          </c:cat>
          <c:val>
            <c:numRef>
              <c:f>Corn24!$E$99:$E$244</c:f>
              <c:numCache>
                <c:formatCode>0.00</c:formatCode>
                <c:ptCount val="146"/>
                <c:pt idx="0">
                  <c:v>4.0063333333333304</c:v>
                </c:pt>
                <c:pt idx="1">
                  <c:v>4.0063333333333304</c:v>
                </c:pt>
                <c:pt idx="2">
                  <c:v>4.0063333333333304</c:v>
                </c:pt>
                <c:pt idx="3">
                  <c:v>4.0063333333333304</c:v>
                </c:pt>
                <c:pt idx="4">
                  <c:v>4.0063333333333304</c:v>
                </c:pt>
                <c:pt idx="5">
                  <c:v>4.0063333333333304</c:v>
                </c:pt>
                <c:pt idx="6">
                  <c:v>4.0063333333333304</c:v>
                </c:pt>
                <c:pt idx="7">
                  <c:v>4.0063333333333304</c:v>
                </c:pt>
                <c:pt idx="8">
                  <c:v>4.0063333333333304</c:v>
                </c:pt>
                <c:pt idx="9">
                  <c:v>4.0063333333333304</c:v>
                </c:pt>
                <c:pt idx="10">
                  <c:v>4.0063333333333304</c:v>
                </c:pt>
                <c:pt idx="11">
                  <c:v>4.0063333333333304</c:v>
                </c:pt>
                <c:pt idx="12">
                  <c:v>4.0063333333333304</c:v>
                </c:pt>
                <c:pt idx="13">
                  <c:v>4.0063333333333304</c:v>
                </c:pt>
                <c:pt idx="14">
                  <c:v>4.0063333333333304</c:v>
                </c:pt>
                <c:pt idx="15">
                  <c:v>4.0063333333333304</c:v>
                </c:pt>
                <c:pt idx="16">
                  <c:v>4.0063333333333304</c:v>
                </c:pt>
                <c:pt idx="17">
                  <c:v>4.0063333333333304</c:v>
                </c:pt>
                <c:pt idx="18">
                  <c:v>4.0063333333333304</c:v>
                </c:pt>
                <c:pt idx="19">
                  <c:v>4.0063333333333304</c:v>
                </c:pt>
                <c:pt idx="20">
                  <c:v>4.0063333333333304</c:v>
                </c:pt>
                <c:pt idx="21">
                  <c:v>4.0063333333333304</c:v>
                </c:pt>
                <c:pt idx="22">
                  <c:v>4.0063333333333304</c:v>
                </c:pt>
                <c:pt idx="23">
                  <c:v>4.0063333333333304</c:v>
                </c:pt>
                <c:pt idx="24">
                  <c:v>4.0063333333333304</c:v>
                </c:pt>
                <c:pt idx="25">
                  <c:v>4.0063333333333304</c:v>
                </c:pt>
                <c:pt idx="26">
                  <c:v>4.0063333333333304</c:v>
                </c:pt>
                <c:pt idx="27">
                  <c:v>4.0063333333333304</c:v>
                </c:pt>
                <c:pt idx="28">
                  <c:v>4.0063333333333304</c:v>
                </c:pt>
                <c:pt idx="29">
                  <c:v>4.0063333333333304</c:v>
                </c:pt>
                <c:pt idx="30">
                  <c:v>4.0063333333333304</c:v>
                </c:pt>
                <c:pt idx="31">
                  <c:v>4.0063333333333304</c:v>
                </c:pt>
                <c:pt idx="32">
                  <c:v>4.0063333333333304</c:v>
                </c:pt>
                <c:pt idx="33">
                  <c:v>4.0063333333333304</c:v>
                </c:pt>
                <c:pt idx="34">
                  <c:v>4.0063333333333304</c:v>
                </c:pt>
                <c:pt idx="35">
                  <c:v>4.0063333333333304</c:v>
                </c:pt>
                <c:pt idx="36">
                  <c:v>4.0063333333333304</c:v>
                </c:pt>
                <c:pt idx="37">
                  <c:v>4.0063333333333304</c:v>
                </c:pt>
                <c:pt idx="38">
                  <c:v>4.0063333333333304</c:v>
                </c:pt>
                <c:pt idx="39">
                  <c:v>4.0063333333333304</c:v>
                </c:pt>
                <c:pt idx="40">
                  <c:v>4.0063333333333304</c:v>
                </c:pt>
                <c:pt idx="41">
                  <c:v>4.0063333333333304</c:v>
                </c:pt>
                <c:pt idx="42">
                  <c:v>4.0063333333333304</c:v>
                </c:pt>
                <c:pt idx="43">
                  <c:v>4.0063333333333304</c:v>
                </c:pt>
                <c:pt idx="44">
                  <c:v>4.0063333333333304</c:v>
                </c:pt>
                <c:pt idx="45">
                  <c:v>4.0063333333333304</c:v>
                </c:pt>
                <c:pt idx="46">
                  <c:v>4.0063333333333304</c:v>
                </c:pt>
                <c:pt idx="47">
                  <c:v>4.0063333333333304</c:v>
                </c:pt>
                <c:pt idx="48">
                  <c:v>4.0063333333333304</c:v>
                </c:pt>
                <c:pt idx="49">
                  <c:v>4.0063333333333304</c:v>
                </c:pt>
                <c:pt idx="50">
                  <c:v>4.0063333333333304</c:v>
                </c:pt>
                <c:pt idx="51">
                  <c:v>4.0063333333333304</c:v>
                </c:pt>
                <c:pt idx="52">
                  <c:v>4.0063333333333304</c:v>
                </c:pt>
                <c:pt idx="53">
                  <c:v>4.0063333333333304</c:v>
                </c:pt>
                <c:pt idx="54">
                  <c:v>4.0063333333333304</c:v>
                </c:pt>
                <c:pt idx="55">
                  <c:v>4.0063333333333304</c:v>
                </c:pt>
                <c:pt idx="56">
                  <c:v>4.0063333333333304</c:v>
                </c:pt>
                <c:pt idx="57">
                  <c:v>4.0063333333333304</c:v>
                </c:pt>
                <c:pt idx="58">
                  <c:v>4.0063333333333304</c:v>
                </c:pt>
                <c:pt idx="59">
                  <c:v>4.0063333333333304</c:v>
                </c:pt>
                <c:pt idx="60">
                  <c:v>4.0063333333333304</c:v>
                </c:pt>
                <c:pt idx="61">
                  <c:v>4.0063333333333304</c:v>
                </c:pt>
                <c:pt idx="62">
                  <c:v>4.0063333333333304</c:v>
                </c:pt>
                <c:pt idx="63">
                  <c:v>4.0063333333333304</c:v>
                </c:pt>
                <c:pt idx="64">
                  <c:v>4.0063333333333304</c:v>
                </c:pt>
                <c:pt idx="65">
                  <c:v>4.0063333333333304</c:v>
                </c:pt>
                <c:pt idx="66">
                  <c:v>4.0063333333333304</c:v>
                </c:pt>
                <c:pt idx="67">
                  <c:v>4.0063333333333304</c:v>
                </c:pt>
                <c:pt idx="68">
                  <c:v>4.0063333333333304</c:v>
                </c:pt>
                <c:pt idx="69">
                  <c:v>4.0063333333333304</c:v>
                </c:pt>
                <c:pt idx="70">
                  <c:v>4.0063333333333304</c:v>
                </c:pt>
                <c:pt idx="71">
                  <c:v>4.0063333333333304</c:v>
                </c:pt>
                <c:pt idx="72">
                  <c:v>4.0063333333333304</c:v>
                </c:pt>
                <c:pt idx="73">
                  <c:v>4.0063333333333304</c:v>
                </c:pt>
                <c:pt idx="74">
                  <c:v>4.0063333333333304</c:v>
                </c:pt>
                <c:pt idx="75">
                  <c:v>4.0063333333333304</c:v>
                </c:pt>
                <c:pt idx="76">
                  <c:v>4.0063333333333304</c:v>
                </c:pt>
                <c:pt idx="77">
                  <c:v>4.0063333333333304</c:v>
                </c:pt>
                <c:pt idx="78">
                  <c:v>4.0063333333333304</c:v>
                </c:pt>
                <c:pt idx="79">
                  <c:v>4.0063333333333304</c:v>
                </c:pt>
                <c:pt idx="80">
                  <c:v>4.0063333333333304</c:v>
                </c:pt>
                <c:pt idx="81">
                  <c:v>4.0063333333333304</c:v>
                </c:pt>
                <c:pt idx="82">
                  <c:v>4.0063333333333304</c:v>
                </c:pt>
                <c:pt idx="83">
                  <c:v>4.0063333333333304</c:v>
                </c:pt>
                <c:pt idx="84">
                  <c:v>4.0063333333333304</c:v>
                </c:pt>
                <c:pt idx="85">
                  <c:v>4.0063333333333304</c:v>
                </c:pt>
                <c:pt idx="86">
                  <c:v>4.0063333333333304</c:v>
                </c:pt>
                <c:pt idx="87">
                  <c:v>4.0063333333333304</c:v>
                </c:pt>
                <c:pt idx="88">
                  <c:v>4.0063333333333304</c:v>
                </c:pt>
                <c:pt idx="89">
                  <c:v>4.0063333333333304</c:v>
                </c:pt>
                <c:pt idx="90">
                  <c:v>4.0063333333333304</c:v>
                </c:pt>
                <c:pt idx="91">
                  <c:v>4.0063333333333304</c:v>
                </c:pt>
                <c:pt idx="92">
                  <c:v>4.0063333333333304</c:v>
                </c:pt>
                <c:pt idx="93">
                  <c:v>4.0063333333333304</c:v>
                </c:pt>
                <c:pt idx="94">
                  <c:v>4.0063333333333304</c:v>
                </c:pt>
                <c:pt idx="95">
                  <c:v>4.0063333333333304</c:v>
                </c:pt>
                <c:pt idx="96">
                  <c:v>4.0063333333333304</c:v>
                </c:pt>
                <c:pt idx="97">
                  <c:v>4.0063333333333304</c:v>
                </c:pt>
                <c:pt idx="98">
                  <c:v>4.0063333333333304</c:v>
                </c:pt>
                <c:pt idx="99">
                  <c:v>4.0063333333333304</c:v>
                </c:pt>
                <c:pt idx="100">
                  <c:v>4.0063333333333304</c:v>
                </c:pt>
                <c:pt idx="101">
                  <c:v>4.0063333333333304</c:v>
                </c:pt>
                <c:pt idx="102">
                  <c:v>4.0063333333333304</c:v>
                </c:pt>
                <c:pt idx="103">
                  <c:v>4.0063333333333304</c:v>
                </c:pt>
                <c:pt idx="104">
                  <c:v>4.0063333333333304</c:v>
                </c:pt>
                <c:pt idx="105">
                  <c:v>4.0063333333333304</c:v>
                </c:pt>
                <c:pt idx="106">
                  <c:v>4.0063333333333304</c:v>
                </c:pt>
                <c:pt idx="107">
                  <c:v>4.0063333333333304</c:v>
                </c:pt>
                <c:pt idx="108">
                  <c:v>4.0063333333333304</c:v>
                </c:pt>
                <c:pt idx="109">
                  <c:v>4.0063333333333304</c:v>
                </c:pt>
                <c:pt idx="110">
                  <c:v>4.0063333333333304</c:v>
                </c:pt>
                <c:pt idx="111">
                  <c:v>4.0063333333333304</c:v>
                </c:pt>
                <c:pt idx="112">
                  <c:v>4.0063333333333304</c:v>
                </c:pt>
                <c:pt idx="113">
                  <c:v>4.0063333333333304</c:v>
                </c:pt>
                <c:pt idx="114">
                  <c:v>4.0063333333333304</c:v>
                </c:pt>
                <c:pt idx="115">
                  <c:v>4.0063333333333304</c:v>
                </c:pt>
                <c:pt idx="116">
                  <c:v>4.0063333333333304</c:v>
                </c:pt>
                <c:pt idx="117">
                  <c:v>4.0063333333333304</c:v>
                </c:pt>
                <c:pt idx="118">
                  <c:v>4.0063333333333304</c:v>
                </c:pt>
                <c:pt idx="119">
                  <c:v>4.0063333333333304</c:v>
                </c:pt>
                <c:pt idx="120">
                  <c:v>4.0063333333333304</c:v>
                </c:pt>
                <c:pt idx="121">
                  <c:v>4.0063333333333304</c:v>
                </c:pt>
                <c:pt idx="122">
                  <c:v>4.0063333333333304</c:v>
                </c:pt>
                <c:pt idx="123">
                  <c:v>4.0063333333333304</c:v>
                </c:pt>
                <c:pt idx="124">
                  <c:v>4.0063333333333304</c:v>
                </c:pt>
                <c:pt idx="125">
                  <c:v>4.0063333333333304</c:v>
                </c:pt>
                <c:pt idx="126">
                  <c:v>4.0063333333333304</c:v>
                </c:pt>
                <c:pt idx="127">
                  <c:v>4.0063333333333304</c:v>
                </c:pt>
                <c:pt idx="128">
                  <c:v>4.0063333333333304</c:v>
                </c:pt>
                <c:pt idx="129">
                  <c:v>4.0063333333333304</c:v>
                </c:pt>
                <c:pt idx="130">
                  <c:v>4.0063333333333304</c:v>
                </c:pt>
                <c:pt idx="131">
                  <c:v>4.0063333333333304</c:v>
                </c:pt>
                <c:pt idx="132">
                  <c:v>4.0063333333333304</c:v>
                </c:pt>
                <c:pt idx="133">
                  <c:v>4.0063333333333304</c:v>
                </c:pt>
                <c:pt idx="134">
                  <c:v>4.0063333333333304</c:v>
                </c:pt>
                <c:pt idx="135">
                  <c:v>4.0063333333333304</c:v>
                </c:pt>
                <c:pt idx="136">
                  <c:v>4.0063333333333304</c:v>
                </c:pt>
                <c:pt idx="137">
                  <c:v>4.0063333333333304</c:v>
                </c:pt>
                <c:pt idx="138">
                  <c:v>4.0063333333333304</c:v>
                </c:pt>
                <c:pt idx="139">
                  <c:v>4.0063333333333304</c:v>
                </c:pt>
                <c:pt idx="140">
                  <c:v>4.0063333333333304</c:v>
                </c:pt>
                <c:pt idx="141">
                  <c:v>4.0063333333333304</c:v>
                </c:pt>
                <c:pt idx="142">
                  <c:v>4.0063333333333304</c:v>
                </c:pt>
                <c:pt idx="143">
                  <c:v>4.0063333333333304</c:v>
                </c:pt>
                <c:pt idx="144">
                  <c:v>4.0063333333333304</c:v>
                </c:pt>
                <c:pt idx="145">
                  <c:v>4.0063333333333304</c:v>
                </c:pt>
              </c:numCache>
            </c:numRef>
          </c:val>
          <c:smooth val="0"/>
          <c:extLst>
            <c:ext xmlns:c16="http://schemas.microsoft.com/office/drawing/2014/chart" uri="{C3380CC4-5D6E-409C-BE32-E72D297353CC}">
              <c16:uniqueId val="{00000001-1F0B-41CF-B978-AA3810B8FE3C}"/>
            </c:ext>
          </c:extLst>
        </c:ser>
        <c:dLbls>
          <c:showLegendKey val="0"/>
          <c:showVal val="0"/>
          <c:showCatName val="0"/>
          <c:showSerName val="0"/>
          <c:showPercent val="0"/>
          <c:showBubbleSize val="0"/>
        </c:dLbls>
        <c:marker val="1"/>
        <c:smooth val="0"/>
        <c:axId val="2050337072"/>
        <c:axId val="2050337616"/>
      </c:lineChart>
      <c:lineChart>
        <c:grouping val="standard"/>
        <c:varyColors val="0"/>
        <c:ser>
          <c:idx val="0"/>
          <c:order val="0"/>
          <c:tx>
            <c:strRef>
              <c:f>Corn24!$F$97</c:f>
              <c:strCache>
                <c:ptCount val="1"/>
                <c:pt idx="0">
                  <c:v>PLC payment rate model forecast </c:v>
                </c:pt>
              </c:strCache>
            </c:strRef>
          </c:tx>
          <c:spPr>
            <a:ln w="28575" cap="rnd" cmpd="sng" algn="ctr">
              <a:solidFill>
                <a:srgbClr val="CC4499"/>
              </a:solidFill>
              <a:prstDash val="solid"/>
              <a:round/>
            </a:ln>
            <a:effectLst/>
          </c:spPr>
          <c:marker>
            <c:symbol val="diamond"/>
            <c:size val="7"/>
            <c:spPr>
              <a:solidFill>
                <a:srgbClr val="CC4499"/>
              </a:solidFill>
              <a:ln w="9525" cap="flat" cmpd="sng" algn="ctr">
                <a:solidFill>
                  <a:srgbClr val="CC4499"/>
                </a:solidFill>
                <a:prstDash val="solid"/>
                <a:round/>
              </a:ln>
              <a:effectLst/>
            </c:spPr>
          </c:marker>
          <c:dPt>
            <c:idx val="20"/>
            <c:bubble3D val="0"/>
            <c:extLst>
              <c:ext xmlns:c16="http://schemas.microsoft.com/office/drawing/2014/chart" uri="{C3380CC4-5D6E-409C-BE32-E72D297353CC}">
                <c16:uniqueId val="{00000005-BDD3-46CD-AB15-F15E2BEB6298}"/>
              </c:ext>
            </c:extLst>
          </c:dPt>
          <c:cat>
            <c:numRef>
              <c:f>Corn24!$A$99:$A$244</c:f>
              <c:numCache>
                <c:formatCode>m/d/yyyy</c:formatCode>
                <c:ptCount val="146"/>
                <c:pt idx="0">
                  <c:v>44910</c:v>
                </c:pt>
                <c:pt idx="1">
                  <c:v>44917</c:v>
                </c:pt>
                <c:pt idx="2">
                  <c:v>44924</c:v>
                </c:pt>
                <c:pt idx="3">
                  <c:v>44931</c:v>
                </c:pt>
                <c:pt idx="4">
                  <c:v>44938</c:v>
                </c:pt>
                <c:pt idx="5">
                  <c:v>44945</c:v>
                </c:pt>
                <c:pt idx="6">
                  <c:v>44952</c:v>
                </c:pt>
                <c:pt idx="7">
                  <c:v>44959</c:v>
                </c:pt>
                <c:pt idx="8">
                  <c:v>44966</c:v>
                </c:pt>
                <c:pt idx="9">
                  <c:v>44973</c:v>
                </c:pt>
                <c:pt idx="10">
                  <c:v>44980</c:v>
                </c:pt>
                <c:pt idx="11">
                  <c:v>44987</c:v>
                </c:pt>
                <c:pt idx="12">
                  <c:v>44994</c:v>
                </c:pt>
                <c:pt idx="13">
                  <c:v>45001</c:v>
                </c:pt>
                <c:pt idx="14">
                  <c:v>45008</c:v>
                </c:pt>
                <c:pt idx="15">
                  <c:v>45015</c:v>
                </c:pt>
                <c:pt idx="16">
                  <c:v>45022</c:v>
                </c:pt>
                <c:pt idx="17">
                  <c:v>45029</c:v>
                </c:pt>
                <c:pt idx="18">
                  <c:v>45036</c:v>
                </c:pt>
                <c:pt idx="19">
                  <c:v>45043</c:v>
                </c:pt>
                <c:pt idx="20">
                  <c:v>45050</c:v>
                </c:pt>
                <c:pt idx="21">
                  <c:v>45057</c:v>
                </c:pt>
                <c:pt idx="22">
                  <c:v>45064</c:v>
                </c:pt>
                <c:pt idx="23">
                  <c:v>45071</c:v>
                </c:pt>
                <c:pt idx="24">
                  <c:v>45078</c:v>
                </c:pt>
                <c:pt idx="25">
                  <c:v>45085</c:v>
                </c:pt>
                <c:pt idx="26">
                  <c:v>45092</c:v>
                </c:pt>
                <c:pt idx="27">
                  <c:v>45099</c:v>
                </c:pt>
                <c:pt idx="28">
                  <c:v>45106</c:v>
                </c:pt>
                <c:pt idx="29">
                  <c:v>45113</c:v>
                </c:pt>
                <c:pt idx="30">
                  <c:v>45120</c:v>
                </c:pt>
                <c:pt idx="31">
                  <c:v>45127</c:v>
                </c:pt>
                <c:pt idx="32">
                  <c:v>45134</c:v>
                </c:pt>
                <c:pt idx="33">
                  <c:v>45141</c:v>
                </c:pt>
                <c:pt idx="34">
                  <c:v>45148</c:v>
                </c:pt>
                <c:pt idx="35">
                  <c:v>45155</c:v>
                </c:pt>
                <c:pt idx="36">
                  <c:v>45162</c:v>
                </c:pt>
                <c:pt idx="37">
                  <c:v>45169</c:v>
                </c:pt>
                <c:pt idx="38">
                  <c:v>45176</c:v>
                </c:pt>
                <c:pt idx="39">
                  <c:v>45183</c:v>
                </c:pt>
                <c:pt idx="40">
                  <c:v>45190</c:v>
                </c:pt>
                <c:pt idx="41">
                  <c:v>45197</c:v>
                </c:pt>
                <c:pt idx="42">
                  <c:v>45204</c:v>
                </c:pt>
                <c:pt idx="43">
                  <c:v>45211</c:v>
                </c:pt>
                <c:pt idx="44">
                  <c:v>45218</c:v>
                </c:pt>
                <c:pt idx="45">
                  <c:v>45225</c:v>
                </c:pt>
                <c:pt idx="46">
                  <c:v>45232</c:v>
                </c:pt>
                <c:pt idx="47">
                  <c:v>45239</c:v>
                </c:pt>
                <c:pt idx="48">
                  <c:v>45246</c:v>
                </c:pt>
                <c:pt idx="49">
                  <c:v>45253</c:v>
                </c:pt>
                <c:pt idx="50">
                  <c:v>45260</c:v>
                </c:pt>
                <c:pt idx="51">
                  <c:v>45267</c:v>
                </c:pt>
                <c:pt idx="52">
                  <c:v>45274</c:v>
                </c:pt>
                <c:pt idx="53">
                  <c:v>45281</c:v>
                </c:pt>
                <c:pt idx="54">
                  <c:v>45288</c:v>
                </c:pt>
                <c:pt idx="55">
                  <c:v>45295</c:v>
                </c:pt>
                <c:pt idx="56">
                  <c:v>45302</c:v>
                </c:pt>
                <c:pt idx="57">
                  <c:v>45309</c:v>
                </c:pt>
                <c:pt idx="58">
                  <c:v>45316</c:v>
                </c:pt>
                <c:pt idx="59">
                  <c:v>45323</c:v>
                </c:pt>
                <c:pt idx="60">
                  <c:v>45330</c:v>
                </c:pt>
                <c:pt idx="61">
                  <c:v>45337</c:v>
                </c:pt>
                <c:pt idx="62">
                  <c:v>45344</c:v>
                </c:pt>
                <c:pt idx="63">
                  <c:v>45351</c:v>
                </c:pt>
                <c:pt idx="64">
                  <c:v>45358</c:v>
                </c:pt>
                <c:pt idx="65">
                  <c:v>45365</c:v>
                </c:pt>
                <c:pt idx="66">
                  <c:v>45372</c:v>
                </c:pt>
                <c:pt idx="67">
                  <c:v>45379</c:v>
                </c:pt>
                <c:pt idx="68">
                  <c:v>45386</c:v>
                </c:pt>
                <c:pt idx="69">
                  <c:v>45393</c:v>
                </c:pt>
                <c:pt idx="70">
                  <c:v>45400</c:v>
                </c:pt>
                <c:pt idx="71">
                  <c:v>45407</c:v>
                </c:pt>
                <c:pt idx="72">
                  <c:v>45414</c:v>
                </c:pt>
                <c:pt idx="73">
                  <c:v>45421</c:v>
                </c:pt>
                <c:pt idx="74">
                  <c:v>45428</c:v>
                </c:pt>
                <c:pt idx="75">
                  <c:v>45435</c:v>
                </c:pt>
                <c:pt idx="76">
                  <c:v>45442</c:v>
                </c:pt>
                <c:pt idx="77">
                  <c:v>45449</c:v>
                </c:pt>
                <c:pt idx="78">
                  <c:v>45456</c:v>
                </c:pt>
                <c:pt idx="79">
                  <c:v>45463</c:v>
                </c:pt>
                <c:pt idx="80">
                  <c:v>45470</c:v>
                </c:pt>
                <c:pt idx="81">
                  <c:v>45477</c:v>
                </c:pt>
                <c:pt idx="82">
                  <c:v>45484</c:v>
                </c:pt>
                <c:pt idx="83">
                  <c:v>45491</c:v>
                </c:pt>
                <c:pt idx="84">
                  <c:v>45498</c:v>
                </c:pt>
                <c:pt idx="85">
                  <c:v>45505</c:v>
                </c:pt>
                <c:pt idx="86">
                  <c:v>45512</c:v>
                </c:pt>
                <c:pt idx="87">
                  <c:v>45519</c:v>
                </c:pt>
                <c:pt idx="88">
                  <c:v>45526</c:v>
                </c:pt>
                <c:pt idx="89">
                  <c:v>45533</c:v>
                </c:pt>
                <c:pt idx="90">
                  <c:v>45540</c:v>
                </c:pt>
                <c:pt idx="91">
                  <c:v>45547</c:v>
                </c:pt>
                <c:pt idx="92">
                  <c:v>45554</c:v>
                </c:pt>
                <c:pt idx="93">
                  <c:v>45561</c:v>
                </c:pt>
                <c:pt idx="94">
                  <c:v>45568</c:v>
                </c:pt>
                <c:pt idx="95">
                  <c:v>45575</c:v>
                </c:pt>
                <c:pt idx="96">
                  <c:v>45582</c:v>
                </c:pt>
                <c:pt idx="97">
                  <c:v>45589</c:v>
                </c:pt>
                <c:pt idx="98">
                  <c:v>45596</c:v>
                </c:pt>
                <c:pt idx="99">
                  <c:v>45603</c:v>
                </c:pt>
                <c:pt idx="100">
                  <c:v>45610</c:v>
                </c:pt>
                <c:pt idx="101">
                  <c:v>45617</c:v>
                </c:pt>
                <c:pt idx="102">
                  <c:v>45624</c:v>
                </c:pt>
                <c:pt idx="103">
                  <c:v>45631</c:v>
                </c:pt>
                <c:pt idx="104">
                  <c:v>45638</c:v>
                </c:pt>
                <c:pt idx="105">
                  <c:v>45645</c:v>
                </c:pt>
                <c:pt idx="106">
                  <c:v>45652</c:v>
                </c:pt>
                <c:pt idx="107">
                  <c:v>45659</c:v>
                </c:pt>
                <c:pt idx="108">
                  <c:v>45666</c:v>
                </c:pt>
                <c:pt idx="109">
                  <c:v>45673</c:v>
                </c:pt>
                <c:pt idx="110">
                  <c:v>45680</c:v>
                </c:pt>
                <c:pt idx="111">
                  <c:v>45687</c:v>
                </c:pt>
                <c:pt idx="112">
                  <c:v>45694</c:v>
                </c:pt>
                <c:pt idx="113">
                  <c:v>45701</c:v>
                </c:pt>
                <c:pt idx="114">
                  <c:v>45708</c:v>
                </c:pt>
                <c:pt idx="115">
                  <c:v>45715</c:v>
                </c:pt>
                <c:pt idx="116">
                  <c:v>45722</c:v>
                </c:pt>
                <c:pt idx="117">
                  <c:v>45729</c:v>
                </c:pt>
                <c:pt idx="118">
                  <c:v>45736</c:v>
                </c:pt>
                <c:pt idx="119">
                  <c:v>45743</c:v>
                </c:pt>
                <c:pt idx="120">
                  <c:v>45750</c:v>
                </c:pt>
                <c:pt idx="121">
                  <c:v>45757</c:v>
                </c:pt>
                <c:pt idx="122">
                  <c:v>45764</c:v>
                </c:pt>
                <c:pt idx="123">
                  <c:v>45771</c:v>
                </c:pt>
                <c:pt idx="124">
                  <c:v>45778</c:v>
                </c:pt>
                <c:pt idx="125">
                  <c:v>45785</c:v>
                </c:pt>
                <c:pt idx="126">
                  <c:v>45792</c:v>
                </c:pt>
                <c:pt idx="127">
                  <c:v>45799</c:v>
                </c:pt>
                <c:pt idx="128">
                  <c:v>45806</c:v>
                </c:pt>
                <c:pt idx="129">
                  <c:v>45813</c:v>
                </c:pt>
                <c:pt idx="130">
                  <c:v>45820</c:v>
                </c:pt>
                <c:pt idx="131">
                  <c:v>45827</c:v>
                </c:pt>
                <c:pt idx="132">
                  <c:v>45834</c:v>
                </c:pt>
                <c:pt idx="133">
                  <c:v>45841</c:v>
                </c:pt>
                <c:pt idx="134">
                  <c:v>45848</c:v>
                </c:pt>
                <c:pt idx="135">
                  <c:v>45855</c:v>
                </c:pt>
                <c:pt idx="136">
                  <c:v>45862</c:v>
                </c:pt>
                <c:pt idx="137">
                  <c:v>45869</c:v>
                </c:pt>
                <c:pt idx="138">
                  <c:v>45876</c:v>
                </c:pt>
                <c:pt idx="139">
                  <c:v>45883</c:v>
                </c:pt>
                <c:pt idx="140">
                  <c:v>45890</c:v>
                </c:pt>
                <c:pt idx="141">
                  <c:v>45897</c:v>
                </c:pt>
                <c:pt idx="142">
                  <c:v>45904</c:v>
                </c:pt>
                <c:pt idx="143">
                  <c:v>45911</c:v>
                </c:pt>
                <c:pt idx="144">
                  <c:v>45918</c:v>
                </c:pt>
                <c:pt idx="145">
                  <c:v>45925</c:v>
                </c:pt>
              </c:numCache>
            </c:numRef>
          </c:cat>
          <c:val>
            <c:numRef>
              <c:f>Corn24!$F$99:$F$244</c:f>
              <c:numCache>
                <c:formatCode>0.00</c:formatCode>
                <c:ptCount val="1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2.8546283333303899E-3</c:v>
                </c:pt>
                <c:pt idx="87">
                  <c:v>5.5546283333303102E-3</c:v>
                </c:pt>
                <c:pt idx="88">
                  <c:v>4.9596628333330499E-2</c:v>
                </c:pt>
                <c:pt idx="89">
                  <c:v>2.3984628333330701E-2</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numCache>
            </c:numRef>
          </c:val>
          <c:smooth val="0"/>
          <c:extLst>
            <c:ext xmlns:c16="http://schemas.microsoft.com/office/drawing/2014/chart" uri="{C3380CC4-5D6E-409C-BE32-E72D297353CC}">
              <c16:uniqueId val="{00000006-BDD3-46CD-AB15-F15E2BEB6298}"/>
            </c:ext>
          </c:extLst>
        </c:ser>
        <c:ser>
          <c:idx val="5"/>
          <c:order val="1"/>
          <c:tx>
            <c:strRef>
              <c:f>Corn24!$G$97</c:f>
              <c:strCache>
                <c:ptCount val="1"/>
                <c:pt idx="0">
                  <c:v>PLC payment rate WASDE projection </c:v>
                </c:pt>
              </c:strCache>
            </c:strRef>
          </c:tx>
          <c:spPr>
            <a:ln w="28575" cap="rnd" cmpd="sng" algn="ctr">
              <a:solidFill>
                <a:schemeClr val="tx1"/>
              </a:solidFill>
              <a:prstDash val="solid"/>
              <a:round/>
            </a:ln>
            <a:effectLst/>
          </c:spPr>
          <c:marker>
            <c:symbol val="dot"/>
            <c:size val="7"/>
            <c:spPr>
              <a:solidFill>
                <a:schemeClr val="tx1"/>
              </a:solidFill>
              <a:ln w="9525" cap="flat" cmpd="sng" algn="ctr">
                <a:solidFill>
                  <a:schemeClr val="tx1"/>
                </a:solidFill>
                <a:prstDash val="solid"/>
                <a:round/>
              </a:ln>
              <a:effectLst/>
            </c:spPr>
          </c:marker>
          <c:cat>
            <c:numRef>
              <c:f>Corn24!$A$99:$A$244</c:f>
              <c:numCache>
                <c:formatCode>m/d/yyyy</c:formatCode>
                <c:ptCount val="146"/>
                <c:pt idx="0">
                  <c:v>44910</c:v>
                </c:pt>
                <c:pt idx="1">
                  <c:v>44917</c:v>
                </c:pt>
                <c:pt idx="2">
                  <c:v>44924</c:v>
                </c:pt>
                <c:pt idx="3">
                  <c:v>44931</c:v>
                </c:pt>
                <c:pt idx="4">
                  <c:v>44938</c:v>
                </c:pt>
                <c:pt idx="5">
                  <c:v>44945</c:v>
                </c:pt>
                <c:pt idx="6">
                  <c:v>44952</c:v>
                </c:pt>
                <c:pt idx="7">
                  <c:v>44959</c:v>
                </c:pt>
                <c:pt idx="8">
                  <c:v>44966</c:v>
                </c:pt>
                <c:pt idx="9">
                  <c:v>44973</c:v>
                </c:pt>
                <c:pt idx="10">
                  <c:v>44980</c:v>
                </c:pt>
                <c:pt idx="11">
                  <c:v>44987</c:v>
                </c:pt>
                <c:pt idx="12">
                  <c:v>44994</c:v>
                </c:pt>
                <c:pt idx="13">
                  <c:v>45001</c:v>
                </c:pt>
                <c:pt idx="14">
                  <c:v>45008</c:v>
                </c:pt>
                <c:pt idx="15">
                  <c:v>45015</c:v>
                </c:pt>
                <c:pt idx="16">
                  <c:v>45022</c:v>
                </c:pt>
                <c:pt idx="17">
                  <c:v>45029</c:v>
                </c:pt>
                <c:pt idx="18">
                  <c:v>45036</c:v>
                </c:pt>
                <c:pt idx="19">
                  <c:v>45043</c:v>
                </c:pt>
                <c:pt idx="20">
                  <c:v>45050</c:v>
                </c:pt>
                <c:pt idx="21">
                  <c:v>45057</c:v>
                </c:pt>
                <c:pt idx="22">
                  <c:v>45064</c:v>
                </c:pt>
                <c:pt idx="23">
                  <c:v>45071</c:v>
                </c:pt>
                <c:pt idx="24">
                  <c:v>45078</c:v>
                </c:pt>
                <c:pt idx="25">
                  <c:v>45085</c:v>
                </c:pt>
                <c:pt idx="26">
                  <c:v>45092</c:v>
                </c:pt>
                <c:pt idx="27">
                  <c:v>45099</c:v>
                </c:pt>
                <c:pt idx="28">
                  <c:v>45106</c:v>
                </c:pt>
                <c:pt idx="29">
                  <c:v>45113</c:v>
                </c:pt>
                <c:pt idx="30">
                  <c:v>45120</c:v>
                </c:pt>
                <c:pt idx="31">
                  <c:v>45127</c:v>
                </c:pt>
                <c:pt idx="32">
                  <c:v>45134</c:v>
                </c:pt>
                <c:pt idx="33">
                  <c:v>45141</c:v>
                </c:pt>
                <c:pt idx="34">
                  <c:v>45148</c:v>
                </c:pt>
                <c:pt idx="35">
                  <c:v>45155</c:v>
                </c:pt>
                <c:pt idx="36">
                  <c:v>45162</c:v>
                </c:pt>
                <c:pt idx="37">
                  <c:v>45169</c:v>
                </c:pt>
                <c:pt idx="38">
                  <c:v>45176</c:v>
                </c:pt>
                <c:pt idx="39">
                  <c:v>45183</c:v>
                </c:pt>
                <c:pt idx="40">
                  <c:v>45190</c:v>
                </c:pt>
                <c:pt idx="41">
                  <c:v>45197</c:v>
                </c:pt>
                <c:pt idx="42">
                  <c:v>45204</c:v>
                </c:pt>
                <c:pt idx="43">
                  <c:v>45211</c:v>
                </c:pt>
                <c:pt idx="44">
                  <c:v>45218</c:v>
                </c:pt>
                <c:pt idx="45">
                  <c:v>45225</c:v>
                </c:pt>
                <c:pt idx="46">
                  <c:v>45232</c:v>
                </c:pt>
                <c:pt idx="47">
                  <c:v>45239</c:v>
                </c:pt>
                <c:pt idx="48">
                  <c:v>45246</c:v>
                </c:pt>
                <c:pt idx="49">
                  <c:v>45253</c:v>
                </c:pt>
                <c:pt idx="50">
                  <c:v>45260</c:v>
                </c:pt>
                <c:pt idx="51">
                  <c:v>45267</c:v>
                </c:pt>
                <c:pt idx="52">
                  <c:v>45274</c:v>
                </c:pt>
                <c:pt idx="53">
                  <c:v>45281</c:v>
                </c:pt>
                <c:pt idx="54">
                  <c:v>45288</c:v>
                </c:pt>
                <c:pt idx="55">
                  <c:v>45295</c:v>
                </c:pt>
                <c:pt idx="56">
                  <c:v>45302</c:v>
                </c:pt>
                <c:pt idx="57">
                  <c:v>45309</c:v>
                </c:pt>
                <c:pt idx="58">
                  <c:v>45316</c:v>
                </c:pt>
                <c:pt idx="59">
                  <c:v>45323</c:v>
                </c:pt>
                <c:pt idx="60">
                  <c:v>45330</c:v>
                </c:pt>
                <c:pt idx="61">
                  <c:v>45337</c:v>
                </c:pt>
                <c:pt idx="62">
                  <c:v>45344</c:v>
                </c:pt>
                <c:pt idx="63">
                  <c:v>45351</c:v>
                </c:pt>
                <c:pt idx="64">
                  <c:v>45358</c:v>
                </c:pt>
                <c:pt idx="65">
                  <c:v>45365</c:v>
                </c:pt>
                <c:pt idx="66">
                  <c:v>45372</c:v>
                </c:pt>
                <c:pt idx="67">
                  <c:v>45379</c:v>
                </c:pt>
                <c:pt idx="68">
                  <c:v>45386</c:v>
                </c:pt>
                <c:pt idx="69">
                  <c:v>45393</c:v>
                </c:pt>
                <c:pt idx="70">
                  <c:v>45400</c:v>
                </c:pt>
                <c:pt idx="71">
                  <c:v>45407</c:v>
                </c:pt>
                <c:pt idx="72">
                  <c:v>45414</c:v>
                </c:pt>
                <c:pt idx="73">
                  <c:v>45421</c:v>
                </c:pt>
                <c:pt idx="74">
                  <c:v>45428</c:v>
                </c:pt>
                <c:pt idx="75">
                  <c:v>45435</c:v>
                </c:pt>
                <c:pt idx="76">
                  <c:v>45442</c:v>
                </c:pt>
                <c:pt idx="77">
                  <c:v>45449</c:v>
                </c:pt>
                <c:pt idx="78">
                  <c:v>45456</c:v>
                </c:pt>
                <c:pt idx="79">
                  <c:v>45463</c:v>
                </c:pt>
                <c:pt idx="80">
                  <c:v>45470</c:v>
                </c:pt>
                <c:pt idx="81">
                  <c:v>45477</c:v>
                </c:pt>
                <c:pt idx="82">
                  <c:v>45484</c:v>
                </c:pt>
                <c:pt idx="83">
                  <c:v>45491</c:v>
                </c:pt>
                <c:pt idx="84">
                  <c:v>45498</c:v>
                </c:pt>
                <c:pt idx="85">
                  <c:v>45505</c:v>
                </c:pt>
                <c:pt idx="86">
                  <c:v>45512</c:v>
                </c:pt>
                <c:pt idx="87">
                  <c:v>45519</c:v>
                </c:pt>
                <c:pt idx="88">
                  <c:v>45526</c:v>
                </c:pt>
                <c:pt idx="89">
                  <c:v>45533</c:v>
                </c:pt>
                <c:pt idx="90">
                  <c:v>45540</c:v>
                </c:pt>
                <c:pt idx="91">
                  <c:v>45547</c:v>
                </c:pt>
                <c:pt idx="92">
                  <c:v>45554</c:v>
                </c:pt>
                <c:pt idx="93">
                  <c:v>45561</c:v>
                </c:pt>
                <c:pt idx="94">
                  <c:v>45568</c:v>
                </c:pt>
                <c:pt idx="95">
                  <c:v>45575</c:v>
                </c:pt>
                <c:pt idx="96">
                  <c:v>45582</c:v>
                </c:pt>
                <c:pt idx="97">
                  <c:v>45589</c:v>
                </c:pt>
                <c:pt idx="98">
                  <c:v>45596</c:v>
                </c:pt>
                <c:pt idx="99">
                  <c:v>45603</c:v>
                </c:pt>
                <c:pt idx="100">
                  <c:v>45610</c:v>
                </c:pt>
                <c:pt idx="101">
                  <c:v>45617</c:v>
                </c:pt>
                <c:pt idx="102">
                  <c:v>45624</c:v>
                </c:pt>
                <c:pt idx="103">
                  <c:v>45631</c:v>
                </c:pt>
                <c:pt idx="104">
                  <c:v>45638</c:v>
                </c:pt>
                <c:pt idx="105">
                  <c:v>45645</c:v>
                </c:pt>
                <c:pt idx="106">
                  <c:v>45652</c:v>
                </c:pt>
                <c:pt idx="107">
                  <c:v>45659</c:v>
                </c:pt>
                <c:pt idx="108">
                  <c:v>45666</c:v>
                </c:pt>
                <c:pt idx="109">
                  <c:v>45673</c:v>
                </c:pt>
                <c:pt idx="110">
                  <c:v>45680</c:v>
                </c:pt>
                <c:pt idx="111">
                  <c:v>45687</c:v>
                </c:pt>
                <c:pt idx="112">
                  <c:v>45694</c:v>
                </c:pt>
                <c:pt idx="113">
                  <c:v>45701</c:v>
                </c:pt>
                <c:pt idx="114">
                  <c:v>45708</c:v>
                </c:pt>
                <c:pt idx="115">
                  <c:v>45715</c:v>
                </c:pt>
                <c:pt idx="116">
                  <c:v>45722</c:v>
                </c:pt>
                <c:pt idx="117">
                  <c:v>45729</c:v>
                </c:pt>
                <c:pt idx="118">
                  <c:v>45736</c:v>
                </c:pt>
                <c:pt idx="119">
                  <c:v>45743</c:v>
                </c:pt>
                <c:pt idx="120">
                  <c:v>45750</c:v>
                </c:pt>
                <c:pt idx="121">
                  <c:v>45757</c:v>
                </c:pt>
                <c:pt idx="122">
                  <c:v>45764</c:v>
                </c:pt>
                <c:pt idx="123">
                  <c:v>45771</c:v>
                </c:pt>
                <c:pt idx="124">
                  <c:v>45778</c:v>
                </c:pt>
                <c:pt idx="125">
                  <c:v>45785</c:v>
                </c:pt>
                <c:pt idx="126">
                  <c:v>45792</c:v>
                </c:pt>
                <c:pt idx="127">
                  <c:v>45799</c:v>
                </c:pt>
                <c:pt idx="128">
                  <c:v>45806</c:v>
                </c:pt>
                <c:pt idx="129">
                  <c:v>45813</c:v>
                </c:pt>
                <c:pt idx="130">
                  <c:v>45820</c:v>
                </c:pt>
                <c:pt idx="131">
                  <c:v>45827</c:v>
                </c:pt>
                <c:pt idx="132">
                  <c:v>45834</c:v>
                </c:pt>
                <c:pt idx="133">
                  <c:v>45841</c:v>
                </c:pt>
                <c:pt idx="134">
                  <c:v>45848</c:v>
                </c:pt>
                <c:pt idx="135">
                  <c:v>45855</c:v>
                </c:pt>
                <c:pt idx="136">
                  <c:v>45862</c:v>
                </c:pt>
                <c:pt idx="137">
                  <c:v>45869</c:v>
                </c:pt>
                <c:pt idx="138">
                  <c:v>45876</c:v>
                </c:pt>
                <c:pt idx="139">
                  <c:v>45883</c:v>
                </c:pt>
                <c:pt idx="140">
                  <c:v>45890</c:v>
                </c:pt>
                <c:pt idx="141">
                  <c:v>45897</c:v>
                </c:pt>
                <c:pt idx="142">
                  <c:v>45904</c:v>
                </c:pt>
                <c:pt idx="143">
                  <c:v>45911</c:v>
                </c:pt>
                <c:pt idx="144">
                  <c:v>45918</c:v>
                </c:pt>
                <c:pt idx="145">
                  <c:v>45925</c:v>
                </c:pt>
              </c:numCache>
            </c:numRef>
          </c:cat>
          <c:val>
            <c:numRef>
              <c:f>Corn24!$G$99:$G$244</c:f>
              <c:numCache>
                <c:formatCode>0.00</c:formatCode>
                <c:ptCount val="146"/>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numCache>
            </c:numRef>
          </c:val>
          <c:smooth val="0"/>
          <c:extLst>
            <c:ext xmlns:c16="http://schemas.microsoft.com/office/drawing/2014/chart" uri="{C3380CC4-5D6E-409C-BE32-E72D297353CC}">
              <c16:uniqueId val="{00000007-BDD3-46CD-AB15-F15E2BEB6298}"/>
            </c:ext>
          </c:extLst>
        </c:ser>
        <c:dLbls>
          <c:showLegendKey val="0"/>
          <c:showVal val="0"/>
          <c:showCatName val="0"/>
          <c:showSerName val="0"/>
          <c:showPercent val="0"/>
          <c:showBubbleSize val="0"/>
        </c:dLbls>
        <c:marker val="1"/>
        <c:smooth val="0"/>
        <c:axId val="2050332176"/>
        <c:axId val="2050333808"/>
      </c:lineChart>
      <c:catAx>
        <c:axId val="20503370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Forecast period</a:t>
                </a:r>
              </a:p>
            </c:rich>
          </c:tx>
          <c:layout>
            <c:manualLayout>
              <c:xMode val="edge"/>
              <c:yMode val="edge"/>
              <c:x val="0.40343716037132021"/>
              <c:y val="0.9469159540136392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m/d/yyyy" sourceLinked="0"/>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Arial"/>
                <a:ea typeface="Arial"/>
                <a:cs typeface="Arial"/>
              </a:defRPr>
            </a:pPr>
            <a:endParaRPr lang="en-US"/>
          </a:p>
        </c:txPr>
        <c:crossAx val="2050337616"/>
        <c:crosses val="autoZero"/>
        <c:auto val="0"/>
        <c:lblAlgn val="ctr"/>
        <c:lblOffset val="100"/>
        <c:tickLblSkip val="2"/>
        <c:tickMarkSkip val="1"/>
        <c:noMultiLvlLbl val="0"/>
      </c:catAx>
      <c:valAx>
        <c:axId val="2050337616"/>
        <c:scaling>
          <c:orientation val="minMax"/>
          <c:max val="7"/>
          <c:min val="0"/>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MYA</a:t>
                </a:r>
                <a:r>
                  <a:rPr lang="en-US" baseline="0"/>
                  <a:t> price (s</a:t>
                </a:r>
                <a:r>
                  <a:rPr lang="en-US"/>
                  <a:t>eason-average price) ($/bushel)</a:t>
                </a:r>
              </a:p>
            </c:rich>
          </c:tx>
          <c:layout>
            <c:manualLayout>
              <c:xMode val="edge"/>
              <c:yMode val="edge"/>
              <c:x val="1.2274959083469721E-2"/>
              <c:y val="0.2639886728649593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0"/>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7072"/>
        <c:crosses val="autoZero"/>
        <c:crossBetween val="between"/>
        <c:majorUnit val="0.5"/>
      </c:valAx>
      <c:catAx>
        <c:axId val="2050332176"/>
        <c:scaling>
          <c:orientation val="minMax"/>
        </c:scaling>
        <c:delete val="1"/>
        <c:axPos val="b"/>
        <c:numFmt formatCode="m/d/yyyy" sourceLinked="1"/>
        <c:majorTickMark val="out"/>
        <c:minorTickMark val="none"/>
        <c:tickLblPos val="nextTo"/>
        <c:crossAx val="2050333808"/>
        <c:crosses val="autoZero"/>
        <c:auto val="0"/>
        <c:lblAlgn val="ctr"/>
        <c:lblOffset val="100"/>
        <c:noMultiLvlLbl val="0"/>
      </c:catAx>
      <c:valAx>
        <c:axId val="2050333808"/>
        <c:scaling>
          <c:orientation val="minMax"/>
          <c:max val="0.52"/>
          <c:min val="0"/>
        </c:scaling>
        <c:delete val="0"/>
        <c:axPos val="r"/>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PLC payment  rate ($/bushel)</a:t>
                </a:r>
              </a:p>
            </c:rich>
          </c:tx>
          <c:layout>
            <c:manualLayout>
              <c:xMode val="edge"/>
              <c:yMode val="edge"/>
              <c:x val="0.77894584315223436"/>
              <c:y val="0.31946437111429937"/>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2176"/>
        <c:crosses val="max"/>
        <c:crossBetween val="between"/>
        <c:majorUnit val="0.05"/>
        <c:minorUnit val="0.01"/>
      </c:valAx>
      <c:spPr>
        <a:solidFill>
          <a:srgbClr val="FFFFFF"/>
        </a:solidFill>
        <a:ln w="12700">
          <a:solidFill>
            <a:srgbClr val="808080"/>
          </a:solidFill>
          <a:prstDash val="solid"/>
        </a:ln>
        <a:effectLst/>
      </c:spPr>
    </c:plotArea>
    <c:legend>
      <c:legendPos val="r"/>
      <c:layout>
        <c:manualLayout>
          <c:xMode val="edge"/>
          <c:yMode val="edge"/>
          <c:x val="0.8056897766458383"/>
          <c:y val="0.34582677165354331"/>
          <c:w val="0.19098659568967483"/>
          <c:h val="0.14735335882349518"/>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9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US" sz="1200" b="1" i="0" u="none" strike="noStrike" baseline="0">
                <a:solidFill>
                  <a:srgbClr val="000000"/>
                </a:solidFill>
                <a:latin typeface="Arial"/>
                <a:cs typeface="Arial"/>
              </a:rPr>
              <a:t>Figure 1.  Weekly model and World Agricultural Supply and Demand Estimates (WASDE) forecasts of U.S. corn producers' marketing year average (MYA) price (season-average price) and implied price loss coverage (PLC) payment rate, marketing year 2025/26</a:t>
            </a:r>
          </a:p>
        </c:rich>
      </c:tx>
      <c:layout>
        <c:manualLayout>
          <c:xMode val="edge"/>
          <c:yMode val="edge"/>
          <c:x val="0.11234417196864199"/>
          <c:y val="2.1711861437830309E-2"/>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6.1374819941222424E-2"/>
          <c:y val="0.15208045087235675"/>
          <c:w val="0.67883704350409568"/>
          <c:h val="0.69440507756811953"/>
        </c:manualLayout>
      </c:layout>
      <c:lineChart>
        <c:grouping val="standard"/>
        <c:varyColors val="0"/>
        <c:ser>
          <c:idx val="6"/>
          <c:order val="2"/>
          <c:tx>
            <c:strRef>
              <c:f>Corn25!$B$97</c:f>
              <c:strCache>
                <c:ptCount val="1"/>
                <c:pt idx="0">
                  <c:v>MYA price model forecast</c:v>
                </c:pt>
              </c:strCache>
            </c:strRef>
          </c:tx>
          <c:spPr>
            <a:ln w="28575" cap="rnd" cmpd="sng" algn="ctr">
              <a:solidFill>
                <a:srgbClr val="88CCEE"/>
              </a:solidFill>
              <a:prstDash val="solid"/>
              <a:round/>
            </a:ln>
            <a:effectLst/>
          </c:spPr>
          <c:marker>
            <c:symbol val="none"/>
          </c:marker>
          <c:cat>
            <c:numRef>
              <c:f>Corn25!$A$99:$A$244</c:f>
              <c:numCache>
                <c:formatCode>m/d/yyyy</c:formatCode>
                <c:ptCount val="146"/>
                <c:pt idx="0">
                  <c:v>45274</c:v>
                </c:pt>
                <c:pt idx="1">
                  <c:v>45281</c:v>
                </c:pt>
                <c:pt idx="2">
                  <c:v>45288</c:v>
                </c:pt>
                <c:pt idx="3">
                  <c:v>45295</c:v>
                </c:pt>
                <c:pt idx="4">
                  <c:v>45302</c:v>
                </c:pt>
                <c:pt idx="5">
                  <c:v>45309</c:v>
                </c:pt>
                <c:pt idx="6">
                  <c:v>45316</c:v>
                </c:pt>
                <c:pt idx="7">
                  <c:v>45323</c:v>
                </c:pt>
                <c:pt idx="8">
                  <c:v>45330</c:v>
                </c:pt>
                <c:pt idx="9">
                  <c:v>45337</c:v>
                </c:pt>
                <c:pt idx="10">
                  <c:v>45344</c:v>
                </c:pt>
                <c:pt idx="11">
                  <c:v>45351</c:v>
                </c:pt>
                <c:pt idx="12">
                  <c:v>45358</c:v>
                </c:pt>
                <c:pt idx="13">
                  <c:v>45365</c:v>
                </c:pt>
                <c:pt idx="14">
                  <c:v>45372</c:v>
                </c:pt>
                <c:pt idx="15">
                  <c:v>45379</c:v>
                </c:pt>
                <c:pt idx="16">
                  <c:v>45386</c:v>
                </c:pt>
                <c:pt idx="17">
                  <c:v>45393</c:v>
                </c:pt>
                <c:pt idx="18">
                  <c:v>45400</c:v>
                </c:pt>
                <c:pt idx="19">
                  <c:v>45407</c:v>
                </c:pt>
                <c:pt idx="20">
                  <c:v>45414</c:v>
                </c:pt>
                <c:pt idx="21">
                  <c:v>45421</c:v>
                </c:pt>
                <c:pt idx="22">
                  <c:v>45428</c:v>
                </c:pt>
                <c:pt idx="23">
                  <c:v>45435</c:v>
                </c:pt>
                <c:pt idx="24">
                  <c:v>45442</c:v>
                </c:pt>
                <c:pt idx="25">
                  <c:v>45449</c:v>
                </c:pt>
                <c:pt idx="26">
                  <c:v>45456</c:v>
                </c:pt>
                <c:pt idx="27">
                  <c:v>45463</c:v>
                </c:pt>
                <c:pt idx="28">
                  <c:v>45470</c:v>
                </c:pt>
                <c:pt idx="29">
                  <c:v>45477</c:v>
                </c:pt>
                <c:pt idx="30">
                  <c:v>45484</c:v>
                </c:pt>
                <c:pt idx="31">
                  <c:v>45491</c:v>
                </c:pt>
                <c:pt idx="32">
                  <c:v>45498</c:v>
                </c:pt>
                <c:pt idx="33">
                  <c:v>45505</c:v>
                </c:pt>
                <c:pt idx="34">
                  <c:v>45512</c:v>
                </c:pt>
                <c:pt idx="35">
                  <c:v>45519</c:v>
                </c:pt>
                <c:pt idx="36">
                  <c:v>45526</c:v>
                </c:pt>
                <c:pt idx="37">
                  <c:v>45533</c:v>
                </c:pt>
                <c:pt idx="38">
                  <c:v>45540</c:v>
                </c:pt>
                <c:pt idx="39">
                  <c:v>45547</c:v>
                </c:pt>
                <c:pt idx="40">
                  <c:v>45554</c:v>
                </c:pt>
                <c:pt idx="41">
                  <c:v>45561</c:v>
                </c:pt>
                <c:pt idx="42">
                  <c:v>45568</c:v>
                </c:pt>
                <c:pt idx="43">
                  <c:v>45575</c:v>
                </c:pt>
                <c:pt idx="44">
                  <c:v>45582</c:v>
                </c:pt>
                <c:pt idx="45">
                  <c:v>45589</c:v>
                </c:pt>
                <c:pt idx="46">
                  <c:v>45596</c:v>
                </c:pt>
                <c:pt idx="47">
                  <c:v>45603</c:v>
                </c:pt>
                <c:pt idx="48">
                  <c:v>45610</c:v>
                </c:pt>
                <c:pt idx="49">
                  <c:v>45617</c:v>
                </c:pt>
                <c:pt idx="50">
                  <c:v>45624</c:v>
                </c:pt>
                <c:pt idx="51">
                  <c:v>45631</c:v>
                </c:pt>
                <c:pt idx="52">
                  <c:v>45638</c:v>
                </c:pt>
                <c:pt idx="53">
                  <c:v>45645</c:v>
                </c:pt>
                <c:pt idx="54">
                  <c:v>45652</c:v>
                </c:pt>
                <c:pt idx="55">
                  <c:v>45659</c:v>
                </c:pt>
                <c:pt idx="56">
                  <c:v>45666</c:v>
                </c:pt>
                <c:pt idx="57">
                  <c:v>45673</c:v>
                </c:pt>
                <c:pt idx="58">
                  <c:v>45680</c:v>
                </c:pt>
                <c:pt idx="59">
                  <c:v>45687</c:v>
                </c:pt>
                <c:pt idx="60">
                  <c:v>45694</c:v>
                </c:pt>
                <c:pt idx="61">
                  <c:v>45701</c:v>
                </c:pt>
                <c:pt idx="62">
                  <c:v>45708</c:v>
                </c:pt>
                <c:pt idx="63">
                  <c:v>45715</c:v>
                </c:pt>
                <c:pt idx="64">
                  <c:v>45722</c:v>
                </c:pt>
                <c:pt idx="65">
                  <c:v>45729</c:v>
                </c:pt>
                <c:pt idx="66">
                  <c:v>45736</c:v>
                </c:pt>
                <c:pt idx="67">
                  <c:v>45743</c:v>
                </c:pt>
                <c:pt idx="68">
                  <c:v>45750</c:v>
                </c:pt>
                <c:pt idx="69">
                  <c:v>45757</c:v>
                </c:pt>
                <c:pt idx="70">
                  <c:v>45764</c:v>
                </c:pt>
                <c:pt idx="71">
                  <c:v>45771</c:v>
                </c:pt>
                <c:pt idx="72">
                  <c:v>45778</c:v>
                </c:pt>
                <c:pt idx="73">
                  <c:v>45785</c:v>
                </c:pt>
                <c:pt idx="74">
                  <c:v>45792</c:v>
                </c:pt>
                <c:pt idx="75">
                  <c:v>45799</c:v>
                </c:pt>
                <c:pt idx="76">
                  <c:v>45806</c:v>
                </c:pt>
                <c:pt idx="77">
                  <c:v>45813</c:v>
                </c:pt>
                <c:pt idx="78">
                  <c:v>45820</c:v>
                </c:pt>
                <c:pt idx="79">
                  <c:v>45827</c:v>
                </c:pt>
                <c:pt idx="80">
                  <c:v>45834</c:v>
                </c:pt>
                <c:pt idx="81">
                  <c:v>45841</c:v>
                </c:pt>
                <c:pt idx="82">
                  <c:v>45848</c:v>
                </c:pt>
                <c:pt idx="83">
                  <c:v>45855</c:v>
                </c:pt>
                <c:pt idx="84">
                  <c:v>45862</c:v>
                </c:pt>
                <c:pt idx="85">
                  <c:v>45869</c:v>
                </c:pt>
                <c:pt idx="86">
                  <c:v>45876</c:v>
                </c:pt>
                <c:pt idx="87">
                  <c:v>45883</c:v>
                </c:pt>
                <c:pt idx="88">
                  <c:v>45890</c:v>
                </c:pt>
                <c:pt idx="89">
                  <c:v>45897</c:v>
                </c:pt>
                <c:pt idx="90">
                  <c:v>45904</c:v>
                </c:pt>
                <c:pt idx="91">
                  <c:v>45911</c:v>
                </c:pt>
                <c:pt idx="92">
                  <c:v>45918</c:v>
                </c:pt>
                <c:pt idx="93">
                  <c:v>45925</c:v>
                </c:pt>
                <c:pt idx="94">
                  <c:v>45932</c:v>
                </c:pt>
                <c:pt idx="95">
                  <c:v>45939</c:v>
                </c:pt>
                <c:pt idx="96">
                  <c:v>45946</c:v>
                </c:pt>
                <c:pt idx="97">
                  <c:v>45953</c:v>
                </c:pt>
                <c:pt idx="98">
                  <c:v>45960</c:v>
                </c:pt>
                <c:pt idx="99">
                  <c:v>45967</c:v>
                </c:pt>
                <c:pt idx="100">
                  <c:v>45974</c:v>
                </c:pt>
                <c:pt idx="101">
                  <c:v>45981</c:v>
                </c:pt>
                <c:pt idx="102">
                  <c:v>45988</c:v>
                </c:pt>
                <c:pt idx="103">
                  <c:v>45995</c:v>
                </c:pt>
                <c:pt idx="104">
                  <c:v>46002</c:v>
                </c:pt>
                <c:pt idx="105">
                  <c:v>46009</c:v>
                </c:pt>
                <c:pt idx="106">
                  <c:v>46016</c:v>
                </c:pt>
                <c:pt idx="107">
                  <c:v>46023</c:v>
                </c:pt>
                <c:pt idx="108">
                  <c:v>46030</c:v>
                </c:pt>
                <c:pt idx="109">
                  <c:v>46037</c:v>
                </c:pt>
                <c:pt idx="110">
                  <c:v>46044</c:v>
                </c:pt>
                <c:pt idx="111">
                  <c:v>46051</c:v>
                </c:pt>
                <c:pt idx="112">
                  <c:v>46058</c:v>
                </c:pt>
                <c:pt idx="113">
                  <c:v>46065</c:v>
                </c:pt>
                <c:pt idx="114">
                  <c:v>46072</c:v>
                </c:pt>
                <c:pt idx="115">
                  <c:v>46079</c:v>
                </c:pt>
                <c:pt idx="116">
                  <c:v>46086</c:v>
                </c:pt>
                <c:pt idx="117">
                  <c:v>46093</c:v>
                </c:pt>
                <c:pt idx="118">
                  <c:v>46100</c:v>
                </c:pt>
                <c:pt idx="119">
                  <c:v>46107</c:v>
                </c:pt>
                <c:pt idx="120">
                  <c:v>46114</c:v>
                </c:pt>
                <c:pt idx="121">
                  <c:v>46121</c:v>
                </c:pt>
                <c:pt idx="122">
                  <c:v>46128</c:v>
                </c:pt>
                <c:pt idx="123">
                  <c:v>46135</c:v>
                </c:pt>
                <c:pt idx="124">
                  <c:v>46142</c:v>
                </c:pt>
                <c:pt idx="125">
                  <c:v>46149</c:v>
                </c:pt>
                <c:pt idx="126">
                  <c:v>46156</c:v>
                </c:pt>
                <c:pt idx="127">
                  <c:v>46163</c:v>
                </c:pt>
                <c:pt idx="128">
                  <c:v>46170</c:v>
                </c:pt>
                <c:pt idx="129">
                  <c:v>46177</c:v>
                </c:pt>
                <c:pt idx="130">
                  <c:v>46184</c:v>
                </c:pt>
                <c:pt idx="131">
                  <c:v>46191</c:v>
                </c:pt>
                <c:pt idx="132">
                  <c:v>46198</c:v>
                </c:pt>
                <c:pt idx="133">
                  <c:v>46205</c:v>
                </c:pt>
                <c:pt idx="134">
                  <c:v>46212</c:v>
                </c:pt>
                <c:pt idx="135">
                  <c:v>46219</c:v>
                </c:pt>
                <c:pt idx="136">
                  <c:v>46226</c:v>
                </c:pt>
                <c:pt idx="137">
                  <c:v>46233</c:v>
                </c:pt>
                <c:pt idx="138">
                  <c:v>46240</c:v>
                </c:pt>
                <c:pt idx="139">
                  <c:v>46247</c:v>
                </c:pt>
                <c:pt idx="140">
                  <c:v>46254</c:v>
                </c:pt>
                <c:pt idx="141">
                  <c:v>46261</c:v>
                </c:pt>
                <c:pt idx="142">
                  <c:v>46268</c:v>
                </c:pt>
                <c:pt idx="143">
                  <c:v>46275</c:v>
                </c:pt>
                <c:pt idx="144">
                  <c:v>46282</c:v>
                </c:pt>
                <c:pt idx="145">
                  <c:v>46289</c:v>
                </c:pt>
              </c:numCache>
            </c:numRef>
          </c:cat>
          <c:val>
            <c:numRef>
              <c:f>Corn25!$B$99:$B$244</c:f>
              <c:numCache>
                <c:formatCode>0.00</c:formatCode>
                <c:ptCount val="146"/>
                <c:pt idx="0">
                  <c:v>4.9927097050000002</c:v>
                </c:pt>
                <c:pt idx="1">
                  <c:v>4.9552097049999997</c:v>
                </c:pt>
                <c:pt idx="2">
                  <c:v>4.962709705</c:v>
                </c:pt>
                <c:pt idx="3">
                  <c:v>4.865452705</c:v>
                </c:pt>
                <c:pt idx="4">
                  <c:v>4.8205957049999997</c:v>
                </c:pt>
                <c:pt idx="5">
                  <c:v>4.7151407049999996</c:v>
                </c:pt>
                <c:pt idx="6">
                  <c:v>4.7598027050000002</c:v>
                </c:pt>
                <c:pt idx="7">
                  <c:v>4.7710267049999997</c:v>
                </c:pt>
                <c:pt idx="8">
                  <c:v>4.7306807050000002</c:v>
                </c:pt>
                <c:pt idx="9">
                  <c:v>4.6544127050000004</c:v>
                </c:pt>
                <c:pt idx="10">
                  <c:v>4.6385987049999997</c:v>
                </c:pt>
                <c:pt idx="11">
                  <c:v>4.6643907049999997</c:v>
                </c:pt>
                <c:pt idx="12">
                  <c:v>4.7116352050000003</c:v>
                </c:pt>
                <c:pt idx="13">
                  <c:v>4.7209792049999999</c:v>
                </c:pt>
                <c:pt idx="14">
                  <c:v>4.8044292049999999</c:v>
                </c:pt>
                <c:pt idx="15">
                  <c:v>4.7992722050000003</c:v>
                </c:pt>
                <c:pt idx="16">
                  <c:v>4.7962967049999996</c:v>
                </c:pt>
                <c:pt idx="17">
                  <c:v>4.781328705</c:v>
                </c:pt>
                <c:pt idx="18">
                  <c:v>4.7103362049999999</c:v>
                </c:pt>
                <c:pt idx="19">
                  <c:v>4.8019612049999996</c:v>
                </c:pt>
                <c:pt idx="20">
                  <c:v>4.8311132050000003</c:v>
                </c:pt>
                <c:pt idx="21">
                  <c:v>4.850958705</c:v>
                </c:pt>
                <c:pt idx="22">
                  <c:v>4.823651205</c:v>
                </c:pt>
                <c:pt idx="23">
                  <c:v>4.8323212050000004</c:v>
                </c:pt>
                <c:pt idx="24">
                  <c:v>4.7708607049999996</c:v>
                </c:pt>
                <c:pt idx="25">
                  <c:v>4.7222077049999998</c:v>
                </c:pt>
                <c:pt idx="26">
                  <c:v>4.7463137050000004</c:v>
                </c:pt>
                <c:pt idx="27">
                  <c:v>4.610175205</c:v>
                </c:pt>
                <c:pt idx="28">
                  <c:v>4.5183182049999999</c:v>
                </c:pt>
                <c:pt idx="29">
                  <c:v>4.4847362049999999</c:v>
                </c:pt>
                <c:pt idx="30">
                  <c:v>4.4434297049999998</c:v>
                </c:pt>
                <c:pt idx="31">
                  <c:v>4.4108982049999996</c:v>
                </c:pt>
                <c:pt idx="32">
                  <c:v>4.5275707049999996</c:v>
                </c:pt>
                <c:pt idx="33">
                  <c:v>4.3690862050000003</c:v>
                </c:pt>
                <c:pt idx="34">
                  <c:v>4.3780297050000003</c:v>
                </c:pt>
                <c:pt idx="35">
                  <c:v>4.3256732050000002</c:v>
                </c:pt>
                <c:pt idx="36">
                  <c:v>4.2635862050000002</c:v>
                </c:pt>
                <c:pt idx="37">
                  <c:v>4.2947277049999997</c:v>
                </c:pt>
                <c:pt idx="38">
                  <c:v>4.406999205</c:v>
                </c:pt>
                <c:pt idx="39">
                  <c:v>4.3863867049999996</c:v>
                </c:pt>
                <c:pt idx="40">
                  <c:v>4.3928307049999997</c:v>
                </c:pt>
                <c:pt idx="41">
                  <c:v>4.4283807050000004</c:v>
                </c:pt>
                <c:pt idx="42">
                  <c:v>4.5581509750000002</c:v>
                </c:pt>
                <c:pt idx="43">
                  <c:v>4.5128529750000004</c:v>
                </c:pt>
                <c:pt idx="44">
                  <c:v>4.3748634749999997</c:v>
                </c:pt>
                <c:pt idx="45">
                  <c:v>4.4297159749999997</c:v>
                </c:pt>
                <c:pt idx="46">
                  <c:v>4.4047064750000002</c:v>
                </c:pt>
                <c:pt idx="47">
                  <c:v>4.4621934750000003</c:v>
                </c:pt>
                <c:pt idx="48">
                  <c:v>4.3709749750000002</c:v>
                </c:pt>
                <c:pt idx="49">
                  <c:v>4.3655219750000001</c:v>
                </c:pt>
                <c:pt idx="50">
                  <c:v>4.3023959749999996</c:v>
                </c:pt>
                <c:pt idx="51">
                  <c:v>4.3408259749999996</c:v>
                </c:pt>
                <c:pt idx="52">
                  <c:v>4.4147309750000003</c:v>
                </c:pt>
                <c:pt idx="53">
                  <c:v>4.3485344750000001</c:v>
                </c:pt>
                <c:pt idx="54">
                  <c:v>4.4194919749999997</c:v>
                </c:pt>
                <c:pt idx="55">
                  <c:v>4.4613374749999997</c:v>
                </c:pt>
                <c:pt idx="56">
                  <c:v>4.4630559749999996</c:v>
                </c:pt>
                <c:pt idx="57">
                  <c:v>4.5177569750000002</c:v>
                </c:pt>
                <c:pt idx="58">
                  <c:v>4.6305774749999999</c:v>
                </c:pt>
                <c:pt idx="59">
                  <c:v>4.6335529749999997</c:v>
                </c:pt>
                <c:pt idx="60">
                  <c:v>4.6829499999999999</c:v>
                </c:pt>
                <c:pt idx="61">
                  <c:v>4.7054119999999999</c:v>
                </c:pt>
                <c:pt idx="62">
                  <c:v>4.77325</c:v>
                </c:pt>
                <c:pt idx="63">
                  <c:v>4.6081219999999998</c:v>
                </c:pt>
                <c:pt idx="64">
                  <c:v>4.5049200000000003</c:v>
                </c:pt>
                <c:pt idx="65">
                  <c:v>4.5250649999999997</c:v>
                </c:pt>
                <c:pt idx="66">
                  <c:v>4.5383610000000001</c:v>
                </c:pt>
                <c:pt idx="67">
                  <c:v>4.4518509999999996</c:v>
                </c:pt>
                <c:pt idx="68">
                  <c:v>4.4945500000000003</c:v>
                </c:pt>
                <c:pt idx="69">
                  <c:v>4.5435879999999997</c:v>
                </c:pt>
                <c:pt idx="70">
                  <c:v>4.6617569999999997</c:v>
                </c:pt>
                <c:pt idx="71">
                  <c:v>4.5958439999999996</c:v>
                </c:pt>
                <c:pt idx="72">
                  <c:v>4.5080289999999996</c:v>
                </c:pt>
              </c:numCache>
            </c:numRef>
          </c:val>
          <c:smooth val="0"/>
          <c:extLst>
            <c:ext xmlns:c16="http://schemas.microsoft.com/office/drawing/2014/chart" uri="{C3380CC4-5D6E-409C-BE32-E72D297353CC}">
              <c16:uniqueId val="{00000000-87CC-499A-90F3-133495F4E33D}"/>
            </c:ext>
          </c:extLst>
        </c:ser>
        <c:ser>
          <c:idx val="2"/>
          <c:order val="3"/>
          <c:tx>
            <c:strRef>
              <c:f>Corn25!$C$97</c:f>
              <c:strCache>
                <c:ptCount val="1"/>
                <c:pt idx="0">
                  <c:v>MYA price WASDE projection</c:v>
                </c:pt>
              </c:strCache>
            </c:strRef>
          </c:tx>
          <c:spPr>
            <a:ln w="28575" cap="rnd" cmpd="sng" algn="ctr">
              <a:solidFill>
                <a:srgbClr val="44AA99"/>
              </a:solidFill>
              <a:prstDash val="solid"/>
              <a:round/>
            </a:ln>
            <a:effectLst/>
          </c:spPr>
          <c:marker>
            <c:symbol val="none"/>
          </c:marker>
          <c:cat>
            <c:numRef>
              <c:f>Corn25!$A$99:$A$244</c:f>
              <c:numCache>
                <c:formatCode>m/d/yyyy</c:formatCode>
                <c:ptCount val="146"/>
                <c:pt idx="0">
                  <c:v>45274</c:v>
                </c:pt>
                <c:pt idx="1">
                  <c:v>45281</c:v>
                </c:pt>
                <c:pt idx="2">
                  <c:v>45288</c:v>
                </c:pt>
                <c:pt idx="3">
                  <c:v>45295</c:v>
                </c:pt>
                <c:pt idx="4">
                  <c:v>45302</c:v>
                </c:pt>
                <c:pt idx="5">
                  <c:v>45309</c:v>
                </c:pt>
                <c:pt idx="6">
                  <c:v>45316</c:v>
                </c:pt>
                <c:pt idx="7">
                  <c:v>45323</c:v>
                </c:pt>
                <c:pt idx="8">
                  <c:v>45330</c:v>
                </c:pt>
                <c:pt idx="9">
                  <c:v>45337</c:v>
                </c:pt>
                <c:pt idx="10">
                  <c:v>45344</c:v>
                </c:pt>
                <c:pt idx="11">
                  <c:v>45351</c:v>
                </c:pt>
                <c:pt idx="12">
                  <c:v>45358</c:v>
                </c:pt>
                <c:pt idx="13">
                  <c:v>45365</c:v>
                </c:pt>
                <c:pt idx="14">
                  <c:v>45372</c:v>
                </c:pt>
                <c:pt idx="15">
                  <c:v>45379</c:v>
                </c:pt>
                <c:pt idx="16">
                  <c:v>45386</c:v>
                </c:pt>
                <c:pt idx="17">
                  <c:v>45393</c:v>
                </c:pt>
                <c:pt idx="18">
                  <c:v>45400</c:v>
                </c:pt>
                <c:pt idx="19">
                  <c:v>45407</c:v>
                </c:pt>
                <c:pt idx="20">
                  <c:v>45414</c:v>
                </c:pt>
                <c:pt idx="21">
                  <c:v>45421</c:v>
                </c:pt>
                <c:pt idx="22">
                  <c:v>45428</c:v>
                </c:pt>
                <c:pt idx="23">
                  <c:v>45435</c:v>
                </c:pt>
                <c:pt idx="24">
                  <c:v>45442</c:v>
                </c:pt>
                <c:pt idx="25">
                  <c:v>45449</c:v>
                </c:pt>
                <c:pt idx="26">
                  <c:v>45456</c:v>
                </c:pt>
                <c:pt idx="27">
                  <c:v>45463</c:v>
                </c:pt>
                <c:pt idx="28">
                  <c:v>45470</c:v>
                </c:pt>
                <c:pt idx="29">
                  <c:v>45477</c:v>
                </c:pt>
                <c:pt idx="30">
                  <c:v>45484</c:v>
                </c:pt>
                <c:pt idx="31">
                  <c:v>45491</c:v>
                </c:pt>
                <c:pt idx="32">
                  <c:v>45498</c:v>
                </c:pt>
                <c:pt idx="33">
                  <c:v>45505</c:v>
                </c:pt>
                <c:pt idx="34">
                  <c:v>45512</c:v>
                </c:pt>
                <c:pt idx="35">
                  <c:v>45519</c:v>
                </c:pt>
                <c:pt idx="36">
                  <c:v>45526</c:v>
                </c:pt>
                <c:pt idx="37">
                  <c:v>45533</c:v>
                </c:pt>
                <c:pt idx="38">
                  <c:v>45540</c:v>
                </c:pt>
                <c:pt idx="39">
                  <c:v>45547</c:v>
                </c:pt>
                <c:pt idx="40">
                  <c:v>45554</c:v>
                </c:pt>
                <c:pt idx="41">
                  <c:v>45561</c:v>
                </c:pt>
                <c:pt idx="42">
                  <c:v>45568</c:v>
                </c:pt>
                <c:pt idx="43">
                  <c:v>45575</c:v>
                </c:pt>
                <c:pt idx="44">
                  <c:v>45582</c:v>
                </c:pt>
                <c:pt idx="45">
                  <c:v>45589</c:v>
                </c:pt>
                <c:pt idx="46">
                  <c:v>45596</c:v>
                </c:pt>
                <c:pt idx="47">
                  <c:v>45603</c:v>
                </c:pt>
                <c:pt idx="48">
                  <c:v>45610</c:v>
                </c:pt>
                <c:pt idx="49">
                  <c:v>45617</c:v>
                </c:pt>
                <c:pt idx="50">
                  <c:v>45624</c:v>
                </c:pt>
                <c:pt idx="51">
                  <c:v>45631</c:v>
                </c:pt>
                <c:pt idx="52">
                  <c:v>45638</c:v>
                </c:pt>
                <c:pt idx="53">
                  <c:v>45645</c:v>
                </c:pt>
                <c:pt idx="54">
                  <c:v>45652</c:v>
                </c:pt>
                <c:pt idx="55">
                  <c:v>45659</c:v>
                </c:pt>
                <c:pt idx="56">
                  <c:v>45666</c:v>
                </c:pt>
                <c:pt idx="57">
                  <c:v>45673</c:v>
                </c:pt>
                <c:pt idx="58">
                  <c:v>45680</c:v>
                </c:pt>
                <c:pt idx="59">
                  <c:v>45687</c:v>
                </c:pt>
                <c:pt idx="60">
                  <c:v>45694</c:v>
                </c:pt>
                <c:pt idx="61">
                  <c:v>45701</c:v>
                </c:pt>
                <c:pt idx="62">
                  <c:v>45708</c:v>
                </c:pt>
                <c:pt idx="63">
                  <c:v>45715</c:v>
                </c:pt>
                <c:pt idx="64">
                  <c:v>45722</c:v>
                </c:pt>
                <c:pt idx="65">
                  <c:v>45729</c:v>
                </c:pt>
                <c:pt idx="66">
                  <c:v>45736</c:v>
                </c:pt>
                <c:pt idx="67">
                  <c:v>45743</c:v>
                </c:pt>
                <c:pt idx="68">
                  <c:v>45750</c:v>
                </c:pt>
                <c:pt idx="69">
                  <c:v>45757</c:v>
                </c:pt>
                <c:pt idx="70">
                  <c:v>45764</c:v>
                </c:pt>
                <c:pt idx="71">
                  <c:v>45771</c:v>
                </c:pt>
                <c:pt idx="72">
                  <c:v>45778</c:v>
                </c:pt>
                <c:pt idx="73">
                  <c:v>45785</c:v>
                </c:pt>
                <c:pt idx="74">
                  <c:v>45792</c:v>
                </c:pt>
                <c:pt idx="75">
                  <c:v>45799</c:v>
                </c:pt>
                <c:pt idx="76">
                  <c:v>45806</c:v>
                </c:pt>
                <c:pt idx="77">
                  <c:v>45813</c:v>
                </c:pt>
                <c:pt idx="78">
                  <c:v>45820</c:v>
                </c:pt>
                <c:pt idx="79">
                  <c:v>45827</c:v>
                </c:pt>
                <c:pt idx="80">
                  <c:v>45834</c:v>
                </c:pt>
                <c:pt idx="81">
                  <c:v>45841</c:v>
                </c:pt>
                <c:pt idx="82">
                  <c:v>45848</c:v>
                </c:pt>
                <c:pt idx="83">
                  <c:v>45855</c:v>
                </c:pt>
                <c:pt idx="84">
                  <c:v>45862</c:v>
                </c:pt>
                <c:pt idx="85">
                  <c:v>45869</c:v>
                </c:pt>
                <c:pt idx="86">
                  <c:v>45876</c:v>
                </c:pt>
                <c:pt idx="87">
                  <c:v>45883</c:v>
                </c:pt>
                <c:pt idx="88">
                  <c:v>45890</c:v>
                </c:pt>
                <c:pt idx="89">
                  <c:v>45897</c:v>
                </c:pt>
                <c:pt idx="90">
                  <c:v>45904</c:v>
                </c:pt>
                <c:pt idx="91">
                  <c:v>45911</c:v>
                </c:pt>
                <c:pt idx="92">
                  <c:v>45918</c:v>
                </c:pt>
                <c:pt idx="93">
                  <c:v>45925</c:v>
                </c:pt>
                <c:pt idx="94">
                  <c:v>45932</c:v>
                </c:pt>
                <c:pt idx="95">
                  <c:v>45939</c:v>
                </c:pt>
                <c:pt idx="96">
                  <c:v>45946</c:v>
                </c:pt>
                <c:pt idx="97">
                  <c:v>45953</c:v>
                </c:pt>
                <c:pt idx="98">
                  <c:v>45960</c:v>
                </c:pt>
                <c:pt idx="99">
                  <c:v>45967</c:v>
                </c:pt>
                <c:pt idx="100">
                  <c:v>45974</c:v>
                </c:pt>
                <c:pt idx="101">
                  <c:v>45981</c:v>
                </c:pt>
                <c:pt idx="102">
                  <c:v>45988</c:v>
                </c:pt>
                <c:pt idx="103">
                  <c:v>45995</c:v>
                </c:pt>
                <c:pt idx="104">
                  <c:v>46002</c:v>
                </c:pt>
                <c:pt idx="105">
                  <c:v>46009</c:v>
                </c:pt>
                <c:pt idx="106">
                  <c:v>46016</c:v>
                </c:pt>
                <c:pt idx="107">
                  <c:v>46023</c:v>
                </c:pt>
                <c:pt idx="108">
                  <c:v>46030</c:v>
                </c:pt>
                <c:pt idx="109">
                  <c:v>46037</c:v>
                </c:pt>
                <c:pt idx="110">
                  <c:v>46044</c:v>
                </c:pt>
                <c:pt idx="111">
                  <c:v>46051</c:v>
                </c:pt>
                <c:pt idx="112">
                  <c:v>46058</c:v>
                </c:pt>
                <c:pt idx="113">
                  <c:v>46065</c:v>
                </c:pt>
                <c:pt idx="114">
                  <c:v>46072</c:v>
                </c:pt>
                <c:pt idx="115">
                  <c:v>46079</c:v>
                </c:pt>
                <c:pt idx="116">
                  <c:v>46086</c:v>
                </c:pt>
                <c:pt idx="117">
                  <c:v>46093</c:v>
                </c:pt>
                <c:pt idx="118">
                  <c:v>46100</c:v>
                </c:pt>
                <c:pt idx="119">
                  <c:v>46107</c:v>
                </c:pt>
                <c:pt idx="120">
                  <c:v>46114</c:v>
                </c:pt>
                <c:pt idx="121">
                  <c:v>46121</c:v>
                </c:pt>
                <c:pt idx="122">
                  <c:v>46128</c:v>
                </c:pt>
                <c:pt idx="123">
                  <c:v>46135</c:v>
                </c:pt>
                <c:pt idx="124">
                  <c:v>46142</c:v>
                </c:pt>
                <c:pt idx="125">
                  <c:v>46149</c:v>
                </c:pt>
                <c:pt idx="126">
                  <c:v>46156</c:v>
                </c:pt>
                <c:pt idx="127">
                  <c:v>46163</c:v>
                </c:pt>
                <c:pt idx="128">
                  <c:v>46170</c:v>
                </c:pt>
                <c:pt idx="129">
                  <c:v>46177</c:v>
                </c:pt>
                <c:pt idx="130">
                  <c:v>46184</c:v>
                </c:pt>
                <c:pt idx="131">
                  <c:v>46191</c:v>
                </c:pt>
                <c:pt idx="132">
                  <c:v>46198</c:v>
                </c:pt>
                <c:pt idx="133">
                  <c:v>46205</c:v>
                </c:pt>
                <c:pt idx="134">
                  <c:v>46212</c:v>
                </c:pt>
                <c:pt idx="135">
                  <c:v>46219</c:v>
                </c:pt>
                <c:pt idx="136">
                  <c:v>46226</c:v>
                </c:pt>
                <c:pt idx="137">
                  <c:v>46233</c:v>
                </c:pt>
                <c:pt idx="138">
                  <c:v>46240</c:v>
                </c:pt>
                <c:pt idx="139">
                  <c:v>46247</c:v>
                </c:pt>
                <c:pt idx="140">
                  <c:v>46254</c:v>
                </c:pt>
                <c:pt idx="141">
                  <c:v>46261</c:v>
                </c:pt>
                <c:pt idx="142">
                  <c:v>46268</c:v>
                </c:pt>
                <c:pt idx="143">
                  <c:v>46275</c:v>
                </c:pt>
                <c:pt idx="144">
                  <c:v>46282</c:v>
                </c:pt>
                <c:pt idx="145">
                  <c:v>46289</c:v>
                </c:pt>
              </c:numCache>
            </c:numRef>
          </c:cat>
          <c:val>
            <c:numRef>
              <c:f>Corn25!$C$99:$C$234</c:f>
              <c:numCache>
                <c:formatCode>0.00</c:formatCode>
                <c:ptCount val="136"/>
              </c:numCache>
            </c:numRef>
          </c:val>
          <c:smooth val="0"/>
          <c:extLst>
            <c:ext xmlns:c16="http://schemas.microsoft.com/office/drawing/2014/chart" uri="{C3380CC4-5D6E-409C-BE32-E72D297353CC}">
              <c16:uniqueId val="{00000001-87CC-499A-90F3-133495F4E33D}"/>
            </c:ext>
          </c:extLst>
        </c:ser>
        <c:ser>
          <c:idx val="1"/>
          <c:order val="4"/>
          <c:tx>
            <c:strRef>
              <c:f>Corn25!$E$97</c:f>
              <c:strCache>
                <c:ptCount val="1"/>
                <c:pt idx="0">
                  <c:v>Effective reference price</c:v>
                </c:pt>
              </c:strCache>
            </c:strRef>
          </c:tx>
          <c:spPr>
            <a:ln w="28575" cap="rnd" cmpd="sng" algn="ctr">
              <a:solidFill>
                <a:schemeClr val="accent4">
                  <a:shade val="95000"/>
                  <a:satMod val="105000"/>
                </a:schemeClr>
              </a:solidFill>
              <a:prstDash val="sysDash"/>
              <a:round/>
            </a:ln>
            <a:effectLst/>
          </c:spPr>
          <c:marker>
            <c:symbol val="none"/>
          </c:marker>
          <c:cat>
            <c:numRef>
              <c:f>Corn25!$A$99:$A$244</c:f>
              <c:numCache>
                <c:formatCode>m/d/yyyy</c:formatCode>
                <c:ptCount val="146"/>
                <c:pt idx="0">
                  <c:v>45274</c:v>
                </c:pt>
                <c:pt idx="1">
                  <c:v>45281</c:v>
                </c:pt>
                <c:pt idx="2">
                  <c:v>45288</c:v>
                </c:pt>
                <c:pt idx="3">
                  <c:v>45295</c:v>
                </c:pt>
                <c:pt idx="4">
                  <c:v>45302</c:v>
                </c:pt>
                <c:pt idx="5">
                  <c:v>45309</c:v>
                </c:pt>
                <c:pt idx="6">
                  <c:v>45316</c:v>
                </c:pt>
                <c:pt idx="7">
                  <c:v>45323</c:v>
                </c:pt>
                <c:pt idx="8">
                  <c:v>45330</c:v>
                </c:pt>
                <c:pt idx="9">
                  <c:v>45337</c:v>
                </c:pt>
                <c:pt idx="10">
                  <c:v>45344</c:v>
                </c:pt>
                <c:pt idx="11">
                  <c:v>45351</c:v>
                </c:pt>
                <c:pt idx="12">
                  <c:v>45358</c:v>
                </c:pt>
                <c:pt idx="13">
                  <c:v>45365</c:v>
                </c:pt>
                <c:pt idx="14">
                  <c:v>45372</c:v>
                </c:pt>
                <c:pt idx="15">
                  <c:v>45379</c:v>
                </c:pt>
                <c:pt idx="16">
                  <c:v>45386</c:v>
                </c:pt>
                <c:pt idx="17">
                  <c:v>45393</c:v>
                </c:pt>
                <c:pt idx="18">
                  <c:v>45400</c:v>
                </c:pt>
                <c:pt idx="19">
                  <c:v>45407</c:v>
                </c:pt>
                <c:pt idx="20">
                  <c:v>45414</c:v>
                </c:pt>
                <c:pt idx="21">
                  <c:v>45421</c:v>
                </c:pt>
                <c:pt idx="22">
                  <c:v>45428</c:v>
                </c:pt>
                <c:pt idx="23">
                  <c:v>45435</c:v>
                </c:pt>
                <c:pt idx="24">
                  <c:v>45442</c:v>
                </c:pt>
                <c:pt idx="25">
                  <c:v>45449</c:v>
                </c:pt>
                <c:pt idx="26">
                  <c:v>45456</c:v>
                </c:pt>
                <c:pt idx="27">
                  <c:v>45463</c:v>
                </c:pt>
                <c:pt idx="28">
                  <c:v>45470</c:v>
                </c:pt>
                <c:pt idx="29">
                  <c:v>45477</c:v>
                </c:pt>
                <c:pt idx="30">
                  <c:v>45484</c:v>
                </c:pt>
                <c:pt idx="31">
                  <c:v>45491</c:v>
                </c:pt>
                <c:pt idx="32">
                  <c:v>45498</c:v>
                </c:pt>
                <c:pt idx="33">
                  <c:v>45505</c:v>
                </c:pt>
                <c:pt idx="34">
                  <c:v>45512</c:v>
                </c:pt>
                <c:pt idx="35">
                  <c:v>45519</c:v>
                </c:pt>
                <c:pt idx="36">
                  <c:v>45526</c:v>
                </c:pt>
                <c:pt idx="37">
                  <c:v>45533</c:v>
                </c:pt>
                <c:pt idx="38">
                  <c:v>45540</c:v>
                </c:pt>
                <c:pt idx="39">
                  <c:v>45547</c:v>
                </c:pt>
                <c:pt idx="40">
                  <c:v>45554</c:v>
                </c:pt>
                <c:pt idx="41">
                  <c:v>45561</c:v>
                </c:pt>
                <c:pt idx="42">
                  <c:v>45568</c:v>
                </c:pt>
                <c:pt idx="43">
                  <c:v>45575</c:v>
                </c:pt>
                <c:pt idx="44">
                  <c:v>45582</c:v>
                </c:pt>
                <c:pt idx="45">
                  <c:v>45589</c:v>
                </c:pt>
                <c:pt idx="46">
                  <c:v>45596</c:v>
                </c:pt>
                <c:pt idx="47">
                  <c:v>45603</c:v>
                </c:pt>
                <c:pt idx="48">
                  <c:v>45610</c:v>
                </c:pt>
                <c:pt idx="49">
                  <c:v>45617</c:v>
                </c:pt>
                <c:pt idx="50">
                  <c:v>45624</c:v>
                </c:pt>
                <c:pt idx="51">
                  <c:v>45631</c:v>
                </c:pt>
                <c:pt idx="52">
                  <c:v>45638</c:v>
                </c:pt>
                <c:pt idx="53">
                  <c:v>45645</c:v>
                </c:pt>
                <c:pt idx="54">
                  <c:v>45652</c:v>
                </c:pt>
                <c:pt idx="55">
                  <c:v>45659</c:v>
                </c:pt>
                <c:pt idx="56">
                  <c:v>45666</c:v>
                </c:pt>
                <c:pt idx="57">
                  <c:v>45673</c:v>
                </c:pt>
                <c:pt idx="58">
                  <c:v>45680</c:v>
                </c:pt>
                <c:pt idx="59">
                  <c:v>45687</c:v>
                </c:pt>
                <c:pt idx="60">
                  <c:v>45694</c:v>
                </c:pt>
                <c:pt idx="61">
                  <c:v>45701</c:v>
                </c:pt>
                <c:pt idx="62">
                  <c:v>45708</c:v>
                </c:pt>
                <c:pt idx="63">
                  <c:v>45715</c:v>
                </c:pt>
                <c:pt idx="64">
                  <c:v>45722</c:v>
                </c:pt>
                <c:pt idx="65">
                  <c:v>45729</c:v>
                </c:pt>
                <c:pt idx="66">
                  <c:v>45736</c:v>
                </c:pt>
                <c:pt idx="67">
                  <c:v>45743</c:v>
                </c:pt>
                <c:pt idx="68">
                  <c:v>45750</c:v>
                </c:pt>
                <c:pt idx="69">
                  <c:v>45757</c:v>
                </c:pt>
                <c:pt idx="70">
                  <c:v>45764</c:v>
                </c:pt>
                <c:pt idx="71">
                  <c:v>45771</c:v>
                </c:pt>
                <c:pt idx="72">
                  <c:v>45778</c:v>
                </c:pt>
                <c:pt idx="73">
                  <c:v>45785</c:v>
                </c:pt>
                <c:pt idx="74">
                  <c:v>45792</c:v>
                </c:pt>
                <c:pt idx="75">
                  <c:v>45799</c:v>
                </c:pt>
                <c:pt idx="76">
                  <c:v>45806</c:v>
                </c:pt>
                <c:pt idx="77">
                  <c:v>45813</c:v>
                </c:pt>
                <c:pt idx="78">
                  <c:v>45820</c:v>
                </c:pt>
                <c:pt idx="79">
                  <c:v>45827</c:v>
                </c:pt>
                <c:pt idx="80">
                  <c:v>45834</c:v>
                </c:pt>
                <c:pt idx="81">
                  <c:v>45841</c:v>
                </c:pt>
                <c:pt idx="82">
                  <c:v>45848</c:v>
                </c:pt>
                <c:pt idx="83">
                  <c:v>45855</c:v>
                </c:pt>
                <c:pt idx="84">
                  <c:v>45862</c:v>
                </c:pt>
                <c:pt idx="85">
                  <c:v>45869</c:v>
                </c:pt>
                <c:pt idx="86">
                  <c:v>45876</c:v>
                </c:pt>
                <c:pt idx="87">
                  <c:v>45883</c:v>
                </c:pt>
                <c:pt idx="88">
                  <c:v>45890</c:v>
                </c:pt>
                <c:pt idx="89">
                  <c:v>45897</c:v>
                </c:pt>
                <c:pt idx="90">
                  <c:v>45904</c:v>
                </c:pt>
                <c:pt idx="91">
                  <c:v>45911</c:v>
                </c:pt>
                <c:pt idx="92">
                  <c:v>45918</c:v>
                </c:pt>
                <c:pt idx="93">
                  <c:v>45925</c:v>
                </c:pt>
                <c:pt idx="94">
                  <c:v>45932</c:v>
                </c:pt>
                <c:pt idx="95">
                  <c:v>45939</c:v>
                </c:pt>
                <c:pt idx="96">
                  <c:v>45946</c:v>
                </c:pt>
                <c:pt idx="97">
                  <c:v>45953</c:v>
                </c:pt>
                <c:pt idx="98">
                  <c:v>45960</c:v>
                </c:pt>
                <c:pt idx="99">
                  <c:v>45967</c:v>
                </c:pt>
                <c:pt idx="100">
                  <c:v>45974</c:v>
                </c:pt>
                <c:pt idx="101">
                  <c:v>45981</c:v>
                </c:pt>
                <c:pt idx="102">
                  <c:v>45988</c:v>
                </c:pt>
                <c:pt idx="103">
                  <c:v>45995</c:v>
                </c:pt>
                <c:pt idx="104">
                  <c:v>46002</c:v>
                </c:pt>
                <c:pt idx="105">
                  <c:v>46009</c:v>
                </c:pt>
                <c:pt idx="106">
                  <c:v>46016</c:v>
                </c:pt>
                <c:pt idx="107">
                  <c:v>46023</c:v>
                </c:pt>
                <c:pt idx="108">
                  <c:v>46030</c:v>
                </c:pt>
                <c:pt idx="109">
                  <c:v>46037</c:v>
                </c:pt>
                <c:pt idx="110">
                  <c:v>46044</c:v>
                </c:pt>
                <c:pt idx="111">
                  <c:v>46051</c:v>
                </c:pt>
                <c:pt idx="112">
                  <c:v>46058</c:v>
                </c:pt>
                <c:pt idx="113">
                  <c:v>46065</c:v>
                </c:pt>
                <c:pt idx="114">
                  <c:v>46072</c:v>
                </c:pt>
                <c:pt idx="115">
                  <c:v>46079</c:v>
                </c:pt>
                <c:pt idx="116">
                  <c:v>46086</c:v>
                </c:pt>
                <c:pt idx="117">
                  <c:v>46093</c:v>
                </c:pt>
                <c:pt idx="118">
                  <c:v>46100</c:v>
                </c:pt>
                <c:pt idx="119">
                  <c:v>46107</c:v>
                </c:pt>
                <c:pt idx="120">
                  <c:v>46114</c:v>
                </c:pt>
                <c:pt idx="121">
                  <c:v>46121</c:v>
                </c:pt>
                <c:pt idx="122">
                  <c:v>46128</c:v>
                </c:pt>
                <c:pt idx="123">
                  <c:v>46135</c:v>
                </c:pt>
                <c:pt idx="124">
                  <c:v>46142</c:v>
                </c:pt>
                <c:pt idx="125">
                  <c:v>46149</c:v>
                </c:pt>
                <c:pt idx="126">
                  <c:v>46156</c:v>
                </c:pt>
                <c:pt idx="127">
                  <c:v>46163</c:v>
                </c:pt>
                <c:pt idx="128">
                  <c:v>46170</c:v>
                </c:pt>
                <c:pt idx="129">
                  <c:v>46177</c:v>
                </c:pt>
                <c:pt idx="130">
                  <c:v>46184</c:v>
                </c:pt>
                <c:pt idx="131">
                  <c:v>46191</c:v>
                </c:pt>
                <c:pt idx="132">
                  <c:v>46198</c:v>
                </c:pt>
                <c:pt idx="133">
                  <c:v>46205</c:v>
                </c:pt>
                <c:pt idx="134">
                  <c:v>46212</c:v>
                </c:pt>
                <c:pt idx="135">
                  <c:v>46219</c:v>
                </c:pt>
                <c:pt idx="136">
                  <c:v>46226</c:v>
                </c:pt>
                <c:pt idx="137">
                  <c:v>46233</c:v>
                </c:pt>
                <c:pt idx="138">
                  <c:v>46240</c:v>
                </c:pt>
                <c:pt idx="139">
                  <c:v>46247</c:v>
                </c:pt>
                <c:pt idx="140">
                  <c:v>46254</c:v>
                </c:pt>
                <c:pt idx="141">
                  <c:v>46261</c:v>
                </c:pt>
                <c:pt idx="142">
                  <c:v>46268</c:v>
                </c:pt>
                <c:pt idx="143">
                  <c:v>46275</c:v>
                </c:pt>
                <c:pt idx="144">
                  <c:v>46282</c:v>
                </c:pt>
                <c:pt idx="145">
                  <c:v>46289</c:v>
                </c:pt>
              </c:numCache>
            </c:numRef>
          </c:cat>
          <c:val>
            <c:numRef>
              <c:f>Corn25!$E$99:$E$234</c:f>
              <c:numCache>
                <c:formatCode>0.00</c:formatCode>
                <c:ptCount val="136"/>
                <c:pt idx="0">
                  <c:v>4.2549999999999999</c:v>
                </c:pt>
                <c:pt idx="1">
                  <c:v>4.2549999999999999</c:v>
                </c:pt>
                <c:pt idx="2">
                  <c:v>4.2549999999999999</c:v>
                </c:pt>
                <c:pt idx="3">
                  <c:v>4.2549999999999999</c:v>
                </c:pt>
                <c:pt idx="4">
                  <c:v>4.2549999999999999</c:v>
                </c:pt>
                <c:pt idx="5">
                  <c:v>4.2549999999999999</c:v>
                </c:pt>
                <c:pt idx="6">
                  <c:v>4.2549999999999999</c:v>
                </c:pt>
                <c:pt idx="7">
                  <c:v>4.2549999999999999</c:v>
                </c:pt>
                <c:pt idx="8">
                  <c:v>4.2549999999999999</c:v>
                </c:pt>
                <c:pt idx="9">
                  <c:v>4.2512458223333303</c:v>
                </c:pt>
                <c:pt idx="10">
                  <c:v>4.2350099723333301</c:v>
                </c:pt>
                <c:pt idx="11">
                  <c:v>4.2549999999999999</c:v>
                </c:pt>
                <c:pt idx="12">
                  <c:v>4.2549999999999999</c:v>
                </c:pt>
                <c:pt idx="13">
                  <c:v>4.2549999999999999</c:v>
                </c:pt>
                <c:pt idx="14">
                  <c:v>4.2549999999999999</c:v>
                </c:pt>
                <c:pt idx="15">
                  <c:v>4.2549999999999999</c:v>
                </c:pt>
                <c:pt idx="16">
                  <c:v>4.2549999999999999</c:v>
                </c:pt>
                <c:pt idx="17">
                  <c:v>4.2549999999999999</c:v>
                </c:pt>
                <c:pt idx="18">
                  <c:v>4.2549999999999999</c:v>
                </c:pt>
                <c:pt idx="19">
                  <c:v>4.2549999999999999</c:v>
                </c:pt>
                <c:pt idx="20">
                  <c:v>4.2549999999999999</c:v>
                </c:pt>
                <c:pt idx="21">
                  <c:v>4.2549999999999999</c:v>
                </c:pt>
                <c:pt idx="22">
                  <c:v>4.2549999999999999</c:v>
                </c:pt>
                <c:pt idx="23">
                  <c:v>4.2549999999999999</c:v>
                </c:pt>
                <c:pt idx="24">
                  <c:v>4.2549999999999999</c:v>
                </c:pt>
                <c:pt idx="25">
                  <c:v>4.2549999999999999</c:v>
                </c:pt>
                <c:pt idx="26">
                  <c:v>4.2549999999999999</c:v>
                </c:pt>
                <c:pt idx="27">
                  <c:v>4.2549999999999999</c:v>
                </c:pt>
                <c:pt idx="28">
                  <c:v>4.2549999999999999</c:v>
                </c:pt>
                <c:pt idx="29">
                  <c:v>4.2549999999999999</c:v>
                </c:pt>
                <c:pt idx="30">
                  <c:v>4.2549999999999999</c:v>
                </c:pt>
                <c:pt idx="31">
                  <c:v>4.2549999999999999</c:v>
                </c:pt>
                <c:pt idx="32">
                  <c:v>4.2549999999999999</c:v>
                </c:pt>
                <c:pt idx="33">
                  <c:v>4.2549999999999999</c:v>
                </c:pt>
                <c:pt idx="34">
                  <c:v>4.2549999999999999</c:v>
                </c:pt>
                <c:pt idx="35">
                  <c:v>4.2549999999999999</c:v>
                </c:pt>
                <c:pt idx="36">
                  <c:v>4.2549999999999999</c:v>
                </c:pt>
                <c:pt idx="37">
                  <c:v>4.2549999999999999</c:v>
                </c:pt>
                <c:pt idx="38">
                  <c:v>4.2549999999999999</c:v>
                </c:pt>
                <c:pt idx="39">
                  <c:v>4.2549999999999999</c:v>
                </c:pt>
                <c:pt idx="40">
                  <c:v>4.2549999999999999</c:v>
                </c:pt>
                <c:pt idx="41">
                  <c:v>4.2549999999999999</c:v>
                </c:pt>
                <c:pt idx="42">
                  <c:v>4.2549999999999999</c:v>
                </c:pt>
                <c:pt idx="43">
                  <c:v>4.2549999999999999</c:v>
                </c:pt>
                <c:pt idx="44">
                  <c:v>4.2549999999999999</c:v>
                </c:pt>
                <c:pt idx="45">
                  <c:v>4.2549999999999999</c:v>
                </c:pt>
                <c:pt idx="46">
                  <c:v>4.2549999999999999</c:v>
                </c:pt>
                <c:pt idx="47">
                  <c:v>4.2549999999999999</c:v>
                </c:pt>
                <c:pt idx="48">
                  <c:v>4.2549999999999999</c:v>
                </c:pt>
                <c:pt idx="49">
                  <c:v>4.2549999999999999</c:v>
                </c:pt>
                <c:pt idx="50">
                  <c:v>4.2549999999999999</c:v>
                </c:pt>
                <c:pt idx="51">
                  <c:v>4.2549999999999999</c:v>
                </c:pt>
                <c:pt idx="52">
                  <c:v>4.2549999999999999</c:v>
                </c:pt>
                <c:pt idx="53">
                  <c:v>4.2549999999999999</c:v>
                </c:pt>
                <c:pt idx="54">
                  <c:v>4.2549999999999999</c:v>
                </c:pt>
                <c:pt idx="55">
                  <c:v>4.2549999999999999</c:v>
                </c:pt>
                <c:pt idx="56">
                  <c:v>4.2549999999999999</c:v>
                </c:pt>
                <c:pt idx="57">
                  <c:v>4.2549999999999999</c:v>
                </c:pt>
                <c:pt idx="58">
                  <c:v>4.2549999999999999</c:v>
                </c:pt>
                <c:pt idx="59">
                  <c:v>4.2549999999999999</c:v>
                </c:pt>
                <c:pt idx="60">
                  <c:v>4.2549999999999999</c:v>
                </c:pt>
                <c:pt idx="61">
                  <c:v>4.2549999999999999</c:v>
                </c:pt>
                <c:pt idx="62">
                  <c:v>4.2549999999999999</c:v>
                </c:pt>
                <c:pt idx="63">
                  <c:v>4.2549999999999999</c:v>
                </c:pt>
                <c:pt idx="64">
                  <c:v>4.2549999999999999</c:v>
                </c:pt>
                <c:pt idx="65">
                  <c:v>4.2549999999999999</c:v>
                </c:pt>
                <c:pt idx="66">
                  <c:v>4.2549999999999999</c:v>
                </c:pt>
                <c:pt idx="67">
                  <c:v>4.2549999999999999</c:v>
                </c:pt>
                <c:pt idx="68">
                  <c:v>4.2549999999999999</c:v>
                </c:pt>
                <c:pt idx="69">
                  <c:v>4.2549999999999999</c:v>
                </c:pt>
                <c:pt idx="70">
                  <c:v>4.2549999999999999</c:v>
                </c:pt>
                <c:pt idx="71">
                  <c:v>4.2549999999999999</c:v>
                </c:pt>
                <c:pt idx="72">
                  <c:v>4.2549999999999999</c:v>
                </c:pt>
                <c:pt idx="73">
                  <c:v>4.2549999999999999</c:v>
                </c:pt>
                <c:pt idx="74">
                  <c:v>4.2549999999999999</c:v>
                </c:pt>
                <c:pt idx="75">
                  <c:v>4.2549999999999999</c:v>
                </c:pt>
                <c:pt idx="76">
                  <c:v>4.2549999999999999</c:v>
                </c:pt>
                <c:pt idx="77">
                  <c:v>4.2549999999999999</c:v>
                </c:pt>
                <c:pt idx="78">
                  <c:v>4.2549999999999999</c:v>
                </c:pt>
                <c:pt idx="79">
                  <c:v>4.2549999999999999</c:v>
                </c:pt>
                <c:pt idx="80">
                  <c:v>4.2549999999999999</c:v>
                </c:pt>
                <c:pt idx="81">
                  <c:v>4.2549999999999999</c:v>
                </c:pt>
                <c:pt idx="82">
                  <c:v>4.2549999999999999</c:v>
                </c:pt>
                <c:pt idx="83">
                  <c:v>4.2549999999999999</c:v>
                </c:pt>
                <c:pt idx="84">
                  <c:v>4.2549999999999999</c:v>
                </c:pt>
                <c:pt idx="85">
                  <c:v>4.2549999999999999</c:v>
                </c:pt>
                <c:pt idx="86">
                  <c:v>4.2549999999999999</c:v>
                </c:pt>
                <c:pt idx="87">
                  <c:v>4.2549999999999999</c:v>
                </c:pt>
                <c:pt idx="88">
                  <c:v>4.2549999999999999</c:v>
                </c:pt>
                <c:pt idx="89">
                  <c:v>4.2549999999999999</c:v>
                </c:pt>
                <c:pt idx="90">
                  <c:v>4.2549999999999999</c:v>
                </c:pt>
                <c:pt idx="91">
                  <c:v>4.2549999999999999</c:v>
                </c:pt>
                <c:pt idx="92">
                  <c:v>4.2549999999999999</c:v>
                </c:pt>
                <c:pt idx="93">
                  <c:v>4.2549999999999999</c:v>
                </c:pt>
                <c:pt idx="94">
                  <c:v>4.2549999999999999</c:v>
                </c:pt>
                <c:pt idx="95">
                  <c:v>4.2549999999999999</c:v>
                </c:pt>
                <c:pt idx="96">
                  <c:v>4.2549999999999999</c:v>
                </c:pt>
                <c:pt idx="97">
                  <c:v>4.2549999999999999</c:v>
                </c:pt>
                <c:pt idx="98">
                  <c:v>4.2549999999999999</c:v>
                </c:pt>
                <c:pt idx="99">
                  <c:v>4.2549999999999999</c:v>
                </c:pt>
                <c:pt idx="100">
                  <c:v>4.2549999999999999</c:v>
                </c:pt>
                <c:pt idx="101">
                  <c:v>4.2549999999999999</c:v>
                </c:pt>
                <c:pt idx="102">
                  <c:v>4.2549999999999999</c:v>
                </c:pt>
                <c:pt idx="103">
                  <c:v>4.2549999999999999</c:v>
                </c:pt>
                <c:pt idx="104">
                  <c:v>4.2549999999999999</c:v>
                </c:pt>
                <c:pt idx="105">
                  <c:v>4.2549999999999999</c:v>
                </c:pt>
                <c:pt idx="106">
                  <c:v>4.2549999999999999</c:v>
                </c:pt>
                <c:pt idx="107">
                  <c:v>4.2549999999999999</c:v>
                </c:pt>
                <c:pt idx="108">
                  <c:v>4.2549999999999999</c:v>
                </c:pt>
                <c:pt idx="109">
                  <c:v>4.2549999999999999</c:v>
                </c:pt>
                <c:pt idx="110">
                  <c:v>4.2549999999999999</c:v>
                </c:pt>
                <c:pt idx="111">
                  <c:v>4.2549999999999999</c:v>
                </c:pt>
                <c:pt idx="112">
                  <c:v>4.2549999999999999</c:v>
                </c:pt>
                <c:pt idx="113">
                  <c:v>4.2549999999999999</c:v>
                </c:pt>
                <c:pt idx="114">
                  <c:v>4.2549999999999999</c:v>
                </c:pt>
                <c:pt idx="115">
                  <c:v>4.2549999999999999</c:v>
                </c:pt>
                <c:pt idx="116">
                  <c:v>4.2549999999999999</c:v>
                </c:pt>
                <c:pt idx="117">
                  <c:v>4.2549999999999999</c:v>
                </c:pt>
                <c:pt idx="118">
                  <c:v>4.2549999999999999</c:v>
                </c:pt>
                <c:pt idx="119">
                  <c:v>4.2549999999999999</c:v>
                </c:pt>
                <c:pt idx="120">
                  <c:v>4.2549999999999999</c:v>
                </c:pt>
                <c:pt idx="121">
                  <c:v>4.2549999999999999</c:v>
                </c:pt>
                <c:pt idx="122">
                  <c:v>4.2549999999999999</c:v>
                </c:pt>
                <c:pt idx="123">
                  <c:v>4.2549999999999999</c:v>
                </c:pt>
                <c:pt idx="124">
                  <c:v>4.2549999999999999</c:v>
                </c:pt>
                <c:pt idx="125">
                  <c:v>4.2549999999999999</c:v>
                </c:pt>
                <c:pt idx="126">
                  <c:v>4.2549999999999999</c:v>
                </c:pt>
                <c:pt idx="127">
                  <c:v>4.2549999999999999</c:v>
                </c:pt>
                <c:pt idx="128">
                  <c:v>4.2549999999999999</c:v>
                </c:pt>
                <c:pt idx="129">
                  <c:v>4.2549999999999999</c:v>
                </c:pt>
                <c:pt idx="130">
                  <c:v>4.2549999999999999</c:v>
                </c:pt>
                <c:pt idx="131">
                  <c:v>4.2549999999999999</c:v>
                </c:pt>
                <c:pt idx="132">
                  <c:v>4.2549999999999999</c:v>
                </c:pt>
                <c:pt idx="133">
                  <c:v>4.2549999999999999</c:v>
                </c:pt>
                <c:pt idx="134">
                  <c:v>4.2549999999999999</c:v>
                </c:pt>
                <c:pt idx="135">
                  <c:v>4.2549999999999999</c:v>
                </c:pt>
              </c:numCache>
            </c:numRef>
          </c:val>
          <c:smooth val="0"/>
          <c:extLst>
            <c:ext xmlns:c16="http://schemas.microsoft.com/office/drawing/2014/chart" uri="{C3380CC4-5D6E-409C-BE32-E72D297353CC}">
              <c16:uniqueId val="{00000002-87CC-499A-90F3-133495F4E33D}"/>
            </c:ext>
          </c:extLst>
        </c:ser>
        <c:dLbls>
          <c:showLegendKey val="0"/>
          <c:showVal val="0"/>
          <c:showCatName val="0"/>
          <c:showSerName val="0"/>
          <c:showPercent val="0"/>
          <c:showBubbleSize val="0"/>
        </c:dLbls>
        <c:marker val="1"/>
        <c:smooth val="0"/>
        <c:axId val="2050337072"/>
        <c:axId val="2050337616"/>
      </c:lineChart>
      <c:lineChart>
        <c:grouping val="standard"/>
        <c:varyColors val="0"/>
        <c:ser>
          <c:idx val="0"/>
          <c:order val="0"/>
          <c:tx>
            <c:strRef>
              <c:f>Corn25!$F$97</c:f>
              <c:strCache>
                <c:ptCount val="1"/>
                <c:pt idx="0">
                  <c:v>PLC payment rate model forecast </c:v>
                </c:pt>
              </c:strCache>
            </c:strRef>
          </c:tx>
          <c:spPr>
            <a:ln w="28575" cap="rnd" cmpd="sng" algn="ctr">
              <a:solidFill>
                <a:srgbClr val="CC4499"/>
              </a:solidFill>
              <a:prstDash val="solid"/>
              <a:round/>
            </a:ln>
            <a:effectLst/>
          </c:spPr>
          <c:marker>
            <c:symbol val="diamond"/>
            <c:size val="7"/>
            <c:spPr>
              <a:solidFill>
                <a:srgbClr val="CC4499"/>
              </a:solidFill>
              <a:ln w="9525" cap="flat" cmpd="sng" algn="ctr">
                <a:solidFill>
                  <a:srgbClr val="CC4499"/>
                </a:solidFill>
                <a:prstDash val="solid"/>
                <a:round/>
              </a:ln>
              <a:effectLst/>
            </c:spPr>
          </c:marker>
          <c:dPt>
            <c:idx val="20"/>
            <c:bubble3D val="0"/>
            <c:extLst>
              <c:ext xmlns:c16="http://schemas.microsoft.com/office/drawing/2014/chart" uri="{C3380CC4-5D6E-409C-BE32-E72D297353CC}">
                <c16:uniqueId val="{00000003-87CC-499A-90F3-133495F4E33D}"/>
              </c:ext>
            </c:extLst>
          </c:dPt>
          <c:cat>
            <c:numRef>
              <c:f>Corn25!$A$99:$A$234</c:f>
              <c:numCache>
                <c:formatCode>m/d/yyyy</c:formatCode>
                <c:ptCount val="136"/>
                <c:pt idx="0">
                  <c:v>45274</c:v>
                </c:pt>
                <c:pt idx="1">
                  <c:v>45281</c:v>
                </c:pt>
                <c:pt idx="2">
                  <c:v>45288</c:v>
                </c:pt>
                <c:pt idx="3">
                  <c:v>45295</c:v>
                </c:pt>
                <c:pt idx="4">
                  <c:v>45302</c:v>
                </c:pt>
                <c:pt idx="5">
                  <c:v>45309</c:v>
                </c:pt>
                <c:pt idx="6">
                  <c:v>45316</c:v>
                </c:pt>
                <c:pt idx="7">
                  <c:v>45323</c:v>
                </c:pt>
                <c:pt idx="8">
                  <c:v>45330</c:v>
                </c:pt>
                <c:pt idx="9">
                  <c:v>45337</c:v>
                </c:pt>
                <c:pt idx="10">
                  <c:v>45344</c:v>
                </c:pt>
                <c:pt idx="11">
                  <c:v>45351</c:v>
                </c:pt>
                <c:pt idx="12">
                  <c:v>45358</c:v>
                </c:pt>
                <c:pt idx="13">
                  <c:v>45365</c:v>
                </c:pt>
                <c:pt idx="14">
                  <c:v>45372</c:v>
                </c:pt>
                <c:pt idx="15">
                  <c:v>45379</c:v>
                </c:pt>
                <c:pt idx="16">
                  <c:v>45386</c:v>
                </c:pt>
                <c:pt idx="17">
                  <c:v>45393</c:v>
                </c:pt>
                <c:pt idx="18">
                  <c:v>45400</c:v>
                </c:pt>
                <c:pt idx="19">
                  <c:v>45407</c:v>
                </c:pt>
                <c:pt idx="20">
                  <c:v>45414</c:v>
                </c:pt>
                <c:pt idx="21">
                  <c:v>45421</c:v>
                </c:pt>
                <c:pt idx="22">
                  <c:v>45428</c:v>
                </c:pt>
                <c:pt idx="23">
                  <c:v>45435</c:v>
                </c:pt>
                <c:pt idx="24">
                  <c:v>45442</c:v>
                </c:pt>
                <c:pt idx="25">
                  <c:v>45449</c:v>
                </c:pt>
                <c:pt idx="26">
                  <c:v>45456</c:v>
                </c:pt>
                <c:pt idx="27">
                  <c:v>45463</c:v>
                </c:pt>
                <c:pt idx="28">
                  <c:v>45470</c:v>
                </c:pt>
                <c:pt idx="29">
                  <c:v>45477</c:v>
                </c:pt>
                <c:pt idx="30">
                  <c:v>45484</c:v>
                </c:pt>
                <c:pt idx="31">
                  <c:v>45491</c:v>
                </c:pt>
                <c:pt idx="32">
                  <c:v>45498</c:v>
                </c:pt>
                <c:pt idx="33">
                  <c:v>45505</c:v>
                </c:pt>
                <c:pt idx="34">
                  <c:v>45512</c:v>
                </c:pt>
                <c:pt idx="35">
                  <c:v>45519</c:v>
                </c:pt>
                <c:pt idx="36">
                  <c:v>45526</c:v>
                </c:pt>
                <c:pt idx="37">
                  <c:v>45533</c:v>
                </c:pt>
                <c:pt idx="38">
                  <c:v>45540</c:v>
                </c:pt>
                <c:pt idx="39">
                  <c:v>45547</c:v>
                </c:pt>
                <c:pt idx="40">
                  <c:v>45554</c:v>
                </c:pt>
                <c:pt idx="41">
                  <c:v>45561</c:v>
                </c:pt>
                <c:pt idx="42">
                  <c:v>45568</c:v>
                </c:pt>
                <c:pt idx="43">
                  <c:v>45575</c:v>
                </c:pt>
                <c:pt idx="44">
                  <c:v>45582</c:v>
                </c:pt>
                <c:pt idx="45">
                  <c:v>45589</c:v>
                </c:pt>
                <c:pt idx="46">
                  <c:v>45596</c:v>
                </c:pt>
                <c:pt idx="47">
                  <c:v>45603</c:v>
                </c:pt>
                <c:pt idx="48">
                  <c:v>45610</c:v>
                </c:pt>
                <c:pt idx="49">
                  <c:v>45617</c:v>
                </c:pt>
                <c:pt idx="50">
                  <c:v>45624</c:v>
                </c:pt>
                <c:pt idx="51">
                  <c:v>45631</c:v>
                </c:pt>
                <c:pt idx="52">
                  <c:v>45638</c:v>
                </c:pt>
                <c:pt idx="53">
                  <c:v>45645</c:v>
                </c:pt>
                <c:pt idx="54">
                  <c:v>45652</c:v>
                </c:pt>
                <c:pt idx="55">
                  <c:v>45659</c:v>
                </c:pt>
                <c:pt idx="56">
                  <c:v>45666</c:v>
                </c:pt>
                <c:pt idx="57">
                  <c:v>45673</c:v>
                </c:pt>
                <c:pt idx="58">
                  <c:v>45680</c:v>
                </c:pt>
                <c:pt idx="59">
                  <c:v>45687</c:v>
                </c:pt>
                <c:pt idx="60">
                  <c:v>45694</c:v>
                </c:pt>
                <c:pt idx="61">
                  <c:v>45701</c:v>
                </c:pt>
                <c:pt idx="62">
                  <c:v>45708</c:v>
                </c:pt>
                <c:pt idx="63">
                  <c:v>45715</c:v>
                </c:pt>
                <c:pt idx="64">
                  <c:v>45722</c:v>
                </c:pt>
                <c:pt idx="65">
                  <c:v>45729</c:v>
                </c:pt>
                <c:pt idx="66">
                  <c:v>45736</c:v>
                </c:pt>
                <c:pt idx="67">
                  <c:v>45743</c:v>
                </c:pt>
                <c:pt idx="68">
                  <c:v>45750</c:v>
                </c:pt>
                <c:pt idx="69">
                  <c:v>45757</c:v>
                </c:pt>
                <c:pt idx="70">
                  <c:v>45764</c:v>
                </c:pt>
                <c:pt idx="71">
                  <c:v>45771</c:v>
                </c:pt>
                <c:pt idx="72">
                  <c:v>45778</c:v>
                </c:pt>
                <c:pt idx="73">
                  <c:v>45785</c:v>
                </c:pt>
                <c:pt idx="74">
                  <c:v>45792</c:v>
                </c:pt>
                <c:pt idx="75">
                  <c:v>45799</c:v>
                </c:pt>
                <c:pt idx="76">
                  <c:v>45806</c:v>
                </c:pt>
                <c:pt idx="77">
                  <c:v>45813</c:v>
                </c:pt>
                <c:pt idx="78">
                  <c:v>45820</c:v>
                </c:pt>
                <c:pt idx="79">
                  <c:v>45827</c:v>
                </c:pt>
                <c:pt idx="80">
                  <c:v>45834</c:v>
                </c:pt>
                <c:pt idx="81">
                  <c:v>45841</c:v>
                </c:pt>
                <c:pt idx="82">
                  <c:v>45848</c:v>
                </c:pt>
                <c:pt idx="83">
                  <c:v>45855</c:v>
                </c:pt>
                <c:pt idx="84">
                  <c:v>45862</c:v>
                </c:pt>
                <c:pt idx="85">
                  <c:v>45869</c:v>
                </c:pt>
                <c:pt idx="86">
                  <c:v>45876</c:v>
                </c:pt>
                <c:pt idx="87">
                  <c:v>45883</c:v>
                </c:pt>
                <c:pt idx="88">
                  <c:v>45890</c:v>
                </c:pt>
                <c:pt idx="89">
                  <c:v>45897</c:v>
                </c:pt>
                <c:pt idx="90">
                  <c:v>45904</c:v>
                </c:pt>
                <c:pt idx="91">
                  <c:v>45911</c:v>
                </c:pt>
                <c:pt idx="92">
                  <c:v>45918</c:v>
                </c:pt>
                <c:pt idx="93">
                  <c:v>45925</c:v>
                </c:pt>
                <c:pt idx="94">
                  <c:v>45932</c:v>
                </c:pt>
                <c:pt idx="95">
                  <c:v>45939</c:v>
                </c:pt>
                <c:pt idx="96">
                  <c:v>45946</c:v>
                </c:pt>
                <c:pt idx="97">
                  <c:v>45953</c:v>
                </c:pt>
                <c:pt idx="98">
                  <c:v>45960</c:v>
                </c:pt>
                <c:pt idx="99">
                  <c:v>45967</c:v>
                </c:pt>
                <c:pt idx="100">
                  <c:v>45974</c:v>
                </c:pt>
                <c:pt idx="101">
                  <c:v>45981</c:v>
                </c:pt>
                <c:pt idx="102">
                  <c:v>45988</c:v>
                </c:pt>
                <c:pt idx="103">
                  <c:v>45995</c:v>
                </c:pt>
                <c:pt idx="104">
                  <c:v>46002</c:v>
                </c:pt>
                <c:pt idx="105">
                  <c:v>46009</c:v>
                </c:pt>
                <c:pt idx="106">
                  <c:v>46016</c:v>
                </c:pt>
                <c:pt idx="107">
                  <c:v>46023</c:v>
                </c:pt>
                <c:pt idx="108">
                  <c:v>46030</c:v>
                </c:pt>
                <c:pt idx="109">
                  <c:v>46037</c:v>
                </c:pt>
                <c:pt idx="110">
                  <c:v>46044</c:v>
                </c:pt>
                <c:pt idx="111">
                  <c:v>46051</c:v>
                </c:pt>
                <c:pt idx="112">
                  <c:v>46058</c:v>
                </c:pt>
                <c:pt idx="113">
                  <c:v>46065</c:v>
                </c:pt>
                <c:pt idx="114">
                  <c:v>46072</c:v>
                </c:pt>
                <c:pt idx="115">
                  <c:v>46079</c:v>
                </c:pt>
                <c:pt idx="116">
                  <c:v>46086</c:v>
                </c:pt>
                <c:pt idx="117">
                  <c:v>46093</c:v>
                </c:pt>
                <c:pt idx="118">
                  <c:v>46100</c:v>
                </c:pt>
                <c:pt idx="119">
                  <c:v>46107</c:v>
                </c:pt>
                <c:pt idx="120">
                  <c:v>46114</c:v>
                </c:pt>
                <c:pt idx="121">
                  <c:v>46121</c:v>
                </c:pt>
                <c:pt idx="122">
                  <c:v>46128</c:v>
                </c:pt>
                <c:pt idx="123">
                  <c:v>46135</c:v>
                </c:pt>
                <c:pt idx="124">
                  <c:v>46142</c:v>
                </c:pt>
                <c:pt idx="125">
                  <c:v>46149</c:v>
                </c:pt>
                <c:pt idx="126">
                  <c:v>46156</c:v>
                </c:pt>
                <c:pt idx="127">
                  <c:v>46163</c:v>
                </c:pt>
                <c:pt idx="128">
                  <c:v>46170</c:v>
                </c:pt>
                <c:pt idx="129">
                  <c:v>46177</c:v>
                </c:pt>
                <c:pt idx="130">
                  <c:v>46184</c:v>
                </c:pt>
                <c:pt idx="131">
                  <c:v>46191</c:v>
                </c:pt>
                <c:pt idx="132">
                  <c:v>46198</c:v>
                </c:pt>
                <c:pt idx="133">
                  <c:v>46205</c:v>
                </c:pt>
                <c:pt idx="134">
                  <c:v>46212</c:v>
                </c:pt>
                <c:pt idx="135">
                  <c:v>46219</c:v>
                </c:pt>
              </c:numCache>
            </c:numRef>
          </c:cat>
          <c:val>
            <c:numRef>
              <c:f>Corn25!$F$99:$F$234</c:f>
              <c:numCache>
                <c:formatCode>0.00</c:formatCode>
                <c:ptCount val="1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extLst>
            <c:ext xmlns:c16="http://schemas.microsoft.com/office/drawing/2014/chart" uri="{C3380CC4-5D6E-409C-BE32-E72D297353CC}">
              <c16:uniqueId val="{00000004-87CC-499A-90F3-133495F4E33D}"/>
            </c:ext>
          </c:extLst>
        </c:ser>
        <c:ser>
          <c:idx val="5"/>
          <c:order val="1"/>
          <c:tx>
            <c:strRef>
              <c:f>Corn25!$G$97</c:f>
              <c:strCache>
                <c:ptCount val="1"/>
                <c:pt idx="0">
                  <c:v>PLC payment rate WASDE projection </c:v>
                </c:pt>
              </c:strCache>
            </c:strRef>
          </c:tx>
          <c:spPr>
            <a:ln w="28575" cap="rnd" cmpd="sng" algn="ctr">
              <a:solidFill>
                <a:schemeClr val="tx1"/>
              </a:solidFill>
              <a:prstDash val="solid"/>
              <a:round/>
            </a:ln>
            <a:effectLst/>
          </c:spPr>
          <c:marker>
            <c:symbol val="dot"/>
            <c:size val="7"/>
            <c:spPr>
              <a:solidFill>
                <a:schemeClr val="tx1"/>
              </a:solidFill>
              <a:ln w="9525" cap="flat" cmpd="sng" algn="ctr">
                <a:solidFill>
                  <a:schemeClr val="tx1"/>
                </a:solidFill>
                <a:prstDash val="solid"/>
                <a:round/>
              </a:ln>
              <a:effectLst/>
            </c:spPr>
          </c:marker>
          <c:cat>
            <c:numRef>
              <c:f>Corn25!$A$99:$A$234</c:f>
              <c:numCache>
                <c:formatCode>m/d/yyyy</c:formatCode>
                <c:ptCount val="136"/>
                <c:pt idx="0">
                  <c:v>45274</c:v>
                </c:pt>
                <c:pt idx="1">
                  <c:v>45281</c:v>
                </c:pt>
                <c:pt idx="2">
                  <c:v>45288</c:v>
                </c:pt>
                <c:pt idx="3">
                  <c:v>45295</c:v>
                </c:pt>
                <c:pt idx="4">
                  <c:v>45302</c:v>
                </c:pt>
                <c:pt idx="5">
                  <c:v>45309</c:v>
                </c:pt>
                <c:pt idx="6">
                  <c:v>45316</c:v>
                </c:pt>
                <c:pt idx="7">
                  <c:v>45323</c:v>
                </c:pt>
                <c:pt idx="8">
                  <c:v>45330</c:v>
                </c:pt>
                <c:pt idx="9">
                  <c:v>45337</c:v>
                </c:pt>
                <c:pt idx="10">
                  <c:v>45344</c:v>
                </c:pt>
                <c:pt idx="11">
                  <c:v>45351</c:v>
                </c:pt>
                <c:pt idx="12">
                  <c:v>45358</c:v>
                </c:pt>
                <c:pt idx="13">
                  <c:v>45365</c:v>
                </c:pt>
                <c:pt idx="14">
                  <c:v>45372</c:v>
                </c:pt>
                <c:pt idx="15">
                  <c:v>45379</c:v>
                </c:pt>
                <c:pt idx="16">
                  <c:v>45386</c:v>
                </c:pt>
                <c:pt idx="17">
                  <c:v>45393</c:v>
                </c:pt>
                <c:pt idx="18">
                  <c:v>45400</c:v>
                </c:pt>
                <c:pt idx="19">
                  <c:v>45407</c:v>
                </c:pt>
                <c:pt idx="20">
                  <c:v>45414</c:v>
                </c:pt>
                <c:pt idx="21">
                  <c:v>45421</c:v>
                </c:pt>
                <c:pt idx="22">
                  <c:v>45428</c:v>
                </c:pt>
                <c:pt idx="23">
                  <c:v>45435</c:v>
                </c:pt>
                <c:pt idx="24">
                  <c:v>45442</c:v>
                </c:pt>
                <c:pt idx="25">
                  <c:v>45449</c:v>
                </c:pt>
                <c:pt idx="26">
                  <c:v>45456</c:v>
                </c:pt>
                <c:pt idx="27">
                  <c:v>45463</c:v>
                </c:pt>
                <c:pt idx="28">
                  <c:v>45470</c:v>
                </c:pt>
                <c:pt idx="29">
                  <c:v>45477</c:v>
                </c:pt>
                <c:pt idx="30">
                  <c:v>45484</c:v>
                </c:pt>
                <c:pt idx="31">
                  <c:v>45491</c:v>
                </c:pt>
                <c:pt idx="32">
                  <c:v>45498</c:v>
                </c:pt>
                <c:pt idx="33">
                  <c:v>45505</c:v>
                </c:pt>
                <c:pt idx="34">
                  <c:v>45512</c:v>
                </c:pt>
                <c:pt idx="35">
                  <c:v>45519</c:v>
                </c:pt>
                <c:pt idx="36">
                  <c:v>45526</c:v>
                </c:pt>
                <c:pt idx="37">
                  <c:v>45533</c:v>
                </c:pt>
                <c:pt idx="38">
                  <c:v>45540</c:v>
                </c:pt>
                <c:pt idx="39">
                  <c:v>45547</c:v>
                </c:pt>
                <c:pt idx="40">
                  <c:v>45554</c:v>
                </c:pt>
                <c:pt idx="41">
                  <c:v>45561</c:v>
                </c:pt>
                <c:pt idx="42">
                  <c:v>45568</c:v>
                </c:pt>
                <c:pt idx="43">
                  <c:v>45575</c:v>
                </c:pt>
                <c:pt idx="44">
                  <c:v>45582</c:v>
                </c:pt>
                <c:pt idx="45">
                  <c:v>45589</c:v>
                </c:pt>
                <c:pt idx="46">
                  <c:v>45596</c:v>
                </c:pt>
                <c:pt idx="47">
                  <c:v>45603</c:v>
                </c:pt>
                <c:pt idx="48">
                  <c:v>45610</c:v>
                </c:pt>
                <c:pt idx="49">
                  <c:v>45617</c:v>
                </c:pt>
                <c:pt idx="50">
                  <c:v>45624</c:v>
                </c:pt>
                <c:pt idx="51">
                  <c:v>45631</c:v>
                </c:pt>
                <c:pt idx="52">
                  <c:v>45638</c:v>
                </c:pt>
                <c:pt idx="53">
                  <c:v>45645</c:v>
                </c:pt>
                <c:pt idx="54">
                  <c:v>45652</c:v>
                </c:pt>
                <c:pt idx="55">
                  <c:v>45659</c:v>
                </c:pt>
                <c:pt idx="56">
                  <c:v>45666</c:v>
                </c:pt>
                <c:pt idx="57">
                  <c:v>45673</c:v>
                </c:pt>
                <c:pt idx="58">
                  <c:v>45680</c:v>
                </c:pt>
                <c:pt idx="59">
                  <c:v>45687</c:v>
                </c:pt>
                <c:pt idx="60">
                  <c:v>45694</c:v>
                </c:pt>
                <c:pt idx="61">
                  <c:v>45701</c:v>
                </c:pt>
                <c:pt idx="62">
                  <c:v>45708</c:v>
                </c:pt>
                <c:pt idx="63">
                  <c:v>45715</c:v>
                </c:pt>
                <c:pt idx="64">
                  <c:v>45722</c:v>
                </c:pt>
                <c:pt idx="65">
                  <c:v>45729</c:v>
                </c:pt>
                <c:pt idx="66">
                  <c:v>45736</c:v>
                </c:pt>
                <c:pt idx="67">
                  <c:v>45743</c:v>
                </c:pt>
                <c:pt idx="68">
                  <c:v>45750</c:v>
                </c:pt>
                <c:pt idx="69">
                  <c:v>45757</c:v>
                </c:pt>
                <c:pt idx="70">
                  <c:v>45764</c:v>
                </c:pt>
                <c:pt idx="71">
                  <c:v>45771</c:v>
                </c:pt>
                <c:pt idx="72">
                  <c:v>45778</c:v>
                </c:pt>
                <c:pt idx="73">
                  <c:v>45785</c:v>
                </c:pt>
                <c:pt idx="74">
                  <c:v>45792</c:v>
                </c:pt>
                <c:pt idx="75">
                  <c:v>45799</c:v>
                </c:pt>
                <c:pt idx="76">
                  <c:v>45806</c:v>
                </c:pt>
                <c:pt idx="77">
                  <c:v>45813</c:v>
                </c:pt>
                <c:pt idx="78">
                  <c:v>45820</c:v>
                </c:pt>
                <c:pt idx="79">
                  <c:v>45827</c:v>
                </c:pt>
                <c:pt idx="80">
                  <c:v>45834</c:v>
                </c:pt>
                <c:pt idx="81">
                  <c:v>45841</c:v>
                </c:pt>
                <c:pt idx="82">
                  <c:v>45848</c:v>
                </c:pt>
                <c:pt idx="83">
                  <c:v>45855</c:v>
                </c:pt>
                <c:pt idx="84">
                  <c:v>45862</c:v>
                </c:pt>
                <c:pt idx="85">
                  <c:v>45869</c:v>
                </c:pt>
                <c:pt idx="86">
                  <c:v>45876</c:v>
                </c:pt>
                <c:pt idx="87">
                  <c:v>45883</c:v>
                </c:pt>
                <c:pt idx="88">
                  <c:v>45890</c:v>
                </c:pt>
                <c:pt idx="89">
                  <c:v>45897</c:v>
                </c:pt>
                <c:pt idx="90">
                  <c:v>45904</c:v>
                </c:pt>
                <c:pt idx="91">
                  <c:v>45911</c:v>
                </c:pt>
                <c:pt idx="92">
                  <c:v>45918</c:v>
                </c:pt>
                <c:pt idx="93">
                  <c:v>45925</c:v>
                </c:pt>
                <c:pt idx="94">
                  <c:v>45932</c:v>
                </c:pt>
                <c:pt idx="95">
                  <c:v>45939</c:v>
                </c:pt>
                <c:pt idx="96">
                  <c:v>45946</c:v>
                </c:pt>
                <c:pt idx="97">
                  <c:v>45953</c:v>
                </c:pt>
                <c:pt idx="98">
                  <c:v>45960</c:v>
                </c:pt>
                <c:pt idx="99">
                  <c:v>45967</c:v>
                </c:pt>
                <c:pt idx="100">
                  <c:v>45974</c:v>
                </c:pt>
                <c:pt idx="101">
                  <c:v>45981</c:v>
                </c:pt>
                <c:pt idx="102">
                  <c:v>45988</c:v>
                </c:pt>
                <c:pt idx="103">
                  <c:v>45995</c:v>
                </c:pt>
                <c:pt idx="104">
                  <c:v>46002</c:v>
                </c:pt>
                <c:pt idx="105">
                  <c:v>46009</c:v>
                </c:pt>
                <c:pt idx="106">
                  <c:v>46016</c:v>
                </c:pt>
                <c:pt idx="107">
                  <c:v>46023</c:v>
                </c:pt>
                <c:pt idx="108">
                  <c:v>46030</c:v>
                </c:pt>
                <c:pt idx="109">
                  <c:v>46037</c:v>
                </c:pt>
                <c:pt idx="110">
                  <c:v>46044</c:v>
                </c:pt>
                <c:pt idx="111">
                  <c:v>46051</c:v>
                </c:pt>
                <c:pt idx="112">
                  <c:v>46058</c:v>
                </c:pt>
                <c:pt idx="113">
                  <c:v>46065</c:v>
                </c:pt>
                <c:pt idx="114">
                  <c:v>46072</c:v>
                </c:pt>
                <c:pt idx="115">
                  <c:v>46079</c:v>
                </c:pt>
                <c:pt idx="116">
                  <c:v>46086</c:v>
                </c:pt>
                <c:pt idx="117">
                  <c:v>46093</c:v>
                </c:pt>
                <c:pt idx="118">
                  <c:v>46100</c:v>
                </c:pt>
                <c:pt idx="119">
                  <c:v>46107</c:v>
                </c:pt>
                <c:pt idx="120">
                  <c:v>46114</c:v>
                </c:pt>
                <c:pt idx="121">
                  <c:v>46121</c:v>
                </c:pt>
                <c:pt idx="122">
                  <c:v>46128</c:v>
                </c:pt>
                <c:pt idx="123">
                  <c:v>46135</c:v>
                </c:pt>
                <c:pt idx="124">
                  <c:v>46142</c:v>
                </c:pt>
                <c:pt idx="125">
                  <c:v>46149</c:v>
                </c:pt>
                <c:pt idx="126">
                  <c:v>46156</c:v>
                </c:pt>
                <c:pt idx="127">
                  <c:v>46163</c:v>
                </c:pt>
                <c:pt idx="128">
                  <c:v>46170</c:v>
                </c:pt>
                <c:pt idx="129">
                  <c:v>46177</c:v>
                </c:pt>
                <c:pt idx="130">
                  <c:v>46184</c:v>
                </c:pt>
                <c:pt idx="131">
                  <c:v>46191</c:v>
                </c:pt>
                <c:pt idx="132">
                  <c:v>46198</c:v>
                </c:pt>
                <c:pt idx="133">
                  <c:v>46205</c:v>
                </c:pt>
                <c:pt idx="134">
                  <c:v>46212</c:v>
                </c:pt>
                <c:pt idx="135">
                  <c:v>46219</c:v>
                </c:pt>
              </c:numCache>
            </c:numRef>
          </c:cat>
          <c:val>
            <c:numRef>
              <c:f>Corn25!$G$99:$G$234</c:f>
              <c:numCache>
                <c:formatCode>0.00</c:formatCode>
                <c:ptCount val="136"/>
              </c:numCache>
            </c:numRef>
          </c:val>
          <c:smooth val="0"/>
          <c:extLst>
            <c:ext xmlns:c16="http://schemas.microsoft.com/office/drawing/2014/chart" uri="{C3380CC4-5D6E-409C-BE32-E72D297353CC}">
              <c16:uniqueId val="{00000005-87CC-499A-90F3-133495F4E33D}"/>
            </c:ext>
          </c:extLst>
        </c:ser>
        <c:dLbls>
          <c:showLegendKey val="0"/>
          <c:showVal val="0"/>
          <c:showCatName val="0"/>
          <c:showSerName val="0"/>
          <c:showPercent val="0"/>
          <c:showBubbleSize val="0"/>
        </c:dLbls>
        <c:marker val="1"/>
        <c:smooth val="0"/>
        <c:axId val="2050332176"/>
        <c:axId val="2050333808"/>
      </c:lineChart>
      <c:catAx>
        <c:axId val="20503370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Forecast period</a:t>
                </a:r>
              </a:p>
            </c:rich>
          </c:tx>
          <c:layout>
            <c:manualLayout>
              <c:xMode val="edge"/>
              <c:yMode val="edge"/>
              <c:x val="0.40343716037132021"/>
              <c:y val="0.9469159540136392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m/d/yyyy" sourceLinked="0"/>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Arial"/>
                <a:ea typeface="Arial"/>
                <a:cs typeface="Arial"/>
              </a:defRPr>
            </a:pPr>
            <a:endParaRPr lang="en-US"/>
          </a:p>
        </c:txPr>
        <c:crossAx val="2050337616"/>
        <c:crosses val="autoZero"/>
        <c:auto val="0"/>
        <c:lblAlgn val="ctr"/>
        <c:lblOffset val="100"/>
        <c:tickLblSkip val="2"/>
        <c:tickMarkSkip val="1"/>
        <c:noMultiLvlLbl val="0"/>
      </c:catAx>
      <c:valAx>
        <c:axId val="2050337616"/>
        <c:scaling>
          <c:orientation val="minMax"/>
          <c:max val="7"/>
          <c:min val="0"/>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MYA</a:t>
                </a:r>
                <a:r>
                  <a:rPr lang="en-US" baseline="0"/>
                  <a:t> price (s</a:t>
                </a:r>
                <a:r>
                  <a:rPr lang="en-US"/>
                  <a:t>eason-average price) ($/bushel)</a:t>
                </a:r>
              </a:p>
            </c:rich>
          </c:tx>
          <c:layout>
            <c:manualLayout>
              <c:xMode val="edge"/>
              <c:yMode val="edge"/>
              <c:x val="1.2274959083469721E-2"/>
              <c:y val="0.2639886728649593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0"/>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7072"/>
        <c:crosses val="autoZero"/>
        <c:crossBetween val="between"/>
        <c:majorUnit val="0.5"/>
      </c:valAx>
      <c:catAx>
        <c:axId val="2050332176"/>
        <c:scaling>
          <c:orientation val="minMax"/>
        </c:scaling>
        <c:delete val="1"/>
        <c:axPos val="b"/>
        <c:numFmt formatCode="m/d/yyyy" sourceLinked="1"/>
        <c:majorTickMark val="out"/>
        <c:minorTickMark val="none"/>
        <c:tickLblPos val="nextTo"/>
        <c:crossAx val="2050333808"/>
        <c:crosses val="autoZero"/>
        <c:auto val="0"/>
        <c:lblAlgn val="ctr"/>
        <c:lblOffset val="100"/>
        <c:noMultiLvlLbl val="0"/>
      </c:catAx>
      <c:valAx>
        <c:axId val="2050333808"/>
        <c:scaling>
          <c:orientation val="minMax"/>
          <c:max val="0.52"/>
          <c:min val="0"/>
        </c:scaling>
        <c:delete val="0"/>
        <c:axPos val="r"/>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PLC payment  rate ($/bushel)</a:t>
                </a:r>
              </a:p>
            </c:rich>
          </c:tx>
          <c:layout>
            <c:manualLayout>
              <c:xMode val="edge"/>
              <c:yMode val="edge"/>
              <c:x val="0.77894584315223436"/>
              <c:y val="0.31946437111429937"/>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2176"/>
        <c:crosses val="max"/>
        <c:crossBetween val="between"/>
        <c:majorUnit val="0.05"/>
        <c:minorUnit val="0.01"/>
      </c:valAx>
      <c:spPr>
        <a:solidFill>
          <a:srgbClr val="FFFFFF"/>
        </a:solidFill>
        <a:ln w="12700">
          <a:solidFill>
            <a:srgbClr val="808080"/>
          </a:solidFill>
          <a:prstDash val="solid"/>
        </a:ln>
        <a:effectLst/>
      </c:spPr>
    </c:plotArea>
    <c:legend>
      <c:legendPos val="r"/>
      <c:layout>
        <c:manualLayout>
          <c:xMode val="edge"/>
          <c:yMode val="edge"/>
          <c:x val="0.8056897766458383"/>
          <c:y val="0.34582677165354331"/>
          <c:w val="0.19098659568967483"/>
          <c:h val="0.14735335882349518"/>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9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US" sz="1200" b="1" i="0" u="none" strike="noStrike" baseline="0">
                <a:solidFill>
                  <a:srgbClr val="000000"/>
                </a:solidFill>
                <a:latin typeface="Arial"/>
                <a:cs typeface="Arial"/>
              </a:rPr>
              <a:t>Figure 1.  Weekly model and World Agricultural Supply and Demand Estimates (WASDE) forecasts of U.S. wheat producers' marketing year average (MYA) price (season-average price) and implied price loss coverage (PLC) payment rate, marketing year 2024/25</a:t>
            </a:r>
          </a:p>
        </c:rich>
      </c:tx>
      <c:layout>
        <c:manualLayout>
          <c:xMode val="edge"/>
          <c:yMode val="edge"/>
          <c:x val="0.11234417196864199"/>
          <c:y val="2.1711861437830309E-2"/>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6.1374819941222424E-2"/>
          <c:y val="0.15208045087235675"/>
          <c:w val="0.67883704350409568"/>
          <c:h val="0.69440507756811953"/>
        </c:manualLayout>
      </c:layout>
      <c:lineChart>
        <c:grouping val="standard"/>
        <c:varyColors val="0"/>
        <c:ser>
          <c:idx val="6"/>
          <c:order val="2"/>
          <c:tx>
            <c:strRef>
              <c:f>Wheat24!$B$97</c:f>
              <c:strCache>
                <c:ptCount val="1"/>
                <c:pt idx="0">
                  <c:v>MYA price model forecast</c:v>
                </c:pt>
              </c:strCache>
            </c:strRef>
          </c:tx>
          <c:spPr>
            <a:ln w="28575" cap="rnd" cmpd="sng" algn="ctr">
              <a:solidFill>
                <a:srgbClr val="88CCEE"/>
              </a:solidFill>
              <a:prstDash val="solid"/>
              <a:round/>
            </a:ln>
            <a:effectLst/>
          </c:spPr>
          <c:marker>
            <c:symbol val="none"/>
          </c:marker>
          <c:cat>
            <c:numRef>
              <c:f>Wheat24!$A$99:$A$195</c:f>
              <c:numCache>
                <c:formatCode>m/d/yyyy</c:formatCode>
                <c:ptCount val="97"/>
                <c:pt idx="0">
                  <c:v>45162</c:v>
                </c:pt>
                <c:pt idx="1">
                  <c:v>45169</c:v>
                </c:pt>
                <c:pt idx="2">
                  <c:v>45176</c:v>
                </c:pt>
                <c:pt idx="3">
                  <c:v>45183</c:v>
                </c:pt>
                <c:pt idx="4">
                  <c:v>45190</c:v>
                </c:pt>
                <c:pt idx="5">
                  <c:v>45197</c:v>
                </c:pt>
                <c:pt idx="6">
                  <c:v>45204</c:v>
                </c:pt>
                <c:pt idx="7">
                  <c:v>45211</c:v>
                </c:pt>
                <c:pt idx="8">
                  <c:v>45218</c:v>
                </c:pt>
                <c:pt idx="9">
                  <c:v>45225</c:v>
                </c:pt>
                <c:pt idx="10">
                  <c:v>45232</c:v>
                </c:pt>
                <c:pt idx="11">
                  <c:v>45239</c:v>
                </c:pt>
                <c:pt idx="12">
                  <c:v>45246</c:v>
                </c:pt>
                <c:pt idx="13">
                  <c:v>45253</c:v>
                </c:pt>
                <c:pt idx="14">
                  <c:v>45260</c:v>
                </c:pt>
                <c:pt idx="15">
                  <c:v>45267</c:v>
                </c:pt>
                <c:pt idx="16">
                  <c:v>45274</c:v>
                </c:pt>
                <c:pt idx="17">
                  <c:v>45281</c:v>
                </c:pt>
                <c:pt idx="18">
                  <c:v>45288</c:v>
                </c:pt>
                <c:pt idx="19">
                  <c:v>45295</c:v>
                </c:pt>
                <c:pt idx="20">
                  <c:v>45302</c:v>
                </c:pt>
                <c:pt idx="21">
                  <c:v>45309</c:v>
                </c:pt>
                <c:pt idx="22">
                  <c:v>45316</c:v>
                </c:pt>
                <c:pt idx="23">
                  <c:v>45323</c:v>
                </c:pt>
                <c:pt idx="24">
                  <c:v>45330</c:v>
                </c:pt>
                <c:pt idx="25">
                  <c:v>45337</c:v>
                </c:pt>
                <c:pt idx="26">
                  <c:v>45344</c:v>
                </c:pt>
                <c:pt idx="27">
                  <c:v>45351</c:v>
                </c:pt>
                <c:pt idx="28">
                  <c:v>45358</c:v>
                </c:pt>
                <c:pt idx="29">
                  <c:v>45365</c:v>
                </c:pt>
                <c:pt idx="30">
                  <c:v>45372</c:v>
                </c:pt>
                <c:pt idx="31">
                  <c:v>45379</c:v>
                </c:pt>
                <c:pt idx="32">
                  <c:v>45386</c:v>
                </c:pt>
                <c:pt idx="33">
                  <c:v>45393</c:v>
                </c:pt>
                <c:pt idx="34">
                  <c:v>45400</c:v>
                </c:pt>
                <c:pt idx="35">
                  <c:v>45407</c:v>
                </c:pt>
                <c:pt idx="36">
                  <c:v>45414</c:v>
                </c:pt>
                <c:pt idx="37">
                  <c:v>45421</c:v>
                </c:pt>
                <c:pt idx="38">
                  <c:v>45428</c:v>
                </c:pt>
                <c:pt idx="39">
                  <c:v>45435</c:v>
                </c:pt>
                <c:pt idx="40">
                  <c:v>45442</c:v>
                </c:pt>
                <c:pt idx="41">
                  <c:v>45449</c:v>
                </c:pt>
                <c:pt idx="42">
                  <c:v>45456</c:v>
                </c:pt>
                <c:pt idx="43">
                  <c:v>45463</c:v>
                </c:pt>
                <c:pt idx="44">
                  <c:v>45470</c:v>
                </c:pt>
                <c:pt idx="45">
                  <c:v>45477</c:v>
                </c:pt>
                <c:pt idx="46">
                  <c:v>45484</c:v>
                </c:pt>
                <c:pt idx="47">
                  <c:v>45491</c:v>
                </c:pt>
                <c:pt idx="48">
                  <c:v>45498</c:v>
                </c:pt>
                <c:pt idx="49">
                  <c:v>45505</c:v>
                </c:pt>
                <c:pt idx="50">
                  <c:v>45512</c:v>
                </c:pt>
                <c:pt idx="51">
                  <c:v>45519</c:v>
                </c:pt>
                <c:pt idx="52">
                  <c:v>45526</c:v>
                </c:pt>
                <c:pt idx="53">
                  <c:v>45533</c:v>
                </c:pt>
                <c:pt idx="54">
                  <c:v>45540</c:v>
                </c:pt>
                <c:pt idx="55">
                  <c:v>45547</c:v>
                </c:pt>
                <c:pt idx="56">
                  <c:v>45554</c:v>
                </c:pt>
                <c:pt idx="57">
                  <c:v>45561</c:v>
                </c:pt>
                <c:pt idx="58">
                  <c:v>45568</c:v>
                </c:pt>
                <c:pt idx="59">
                  <c:v>45575</c:v>
                </c:pt>
                <c:pt idx="60">
                  <c:v>45582</c:v>
                </c:pt>
                <c:pt idx="61">
                  <c:v>45589</c:v>
                </c:pt>
                <c:pt idx="62">
                  <c:v>45596</c:v>
                </c:pt>
                <c:pt idx="63">
                  <c:v>45603</c:v>
                </c:pt>
                <c:pt idx="64">
                  <c:v>45610</c:v>
                </c:pt>
                <c:pt idx="65">
                  <c:v>45617</c:v>
                </c:pt>
                <c:pt idx="66">
                  <c:v>45624</c:v>
                </c:pt>
                <c:pt idx="67">
                  <c:v>45631</c:v>
                </c:pt>
                <c:pt idx="68">
                  <c:v>45638</c:v>
                </c:pt>
                <c:pt idx="69">
                  <c:v>45645</c:v>
                </c:pt>
                <c:pt idx="70">
                  <c:v>45652</c:v>
                </c:pt>
                <c:pt idx="71">
                  <c:v>45659</c:v>
                </c:pt>
                <c:pt idx="72">
                  <c:v>45666</c:v>
                </c:pt>
                <c:pt idx="73">
                  <c:v>45673</c:v>
                </c:pt>
                <c:pt idx="74">
                  <c:v>45680</c:v>
                </c:pt>
                <c:pt idx="75">
                  <c:v>45687</c:v>
                </c:pt>
                <c:pt idx="76">
                  <c:v>45694</c:v>
                </c:pt>
                <c:pt idx="77">
                  <c:v>45701</c:v>
                </c:pt>
                <c:pt idx="78">
                  <c:v>45708</c:v>
                </c:pt>
                <c:pt idx="79">
                  <c:v>45715</c:v>
                </c:pt>
                <c:pt idx="80">
                  <c:v>45722</c:v>
                </c:pt>
                <c:pt idx="81">
                  <c:v>45729</c:v>
                </c:pt>
                <c:pt idx="82">
                  <c:v>45736</c:v>
                </c:pt>
                <c:pt idx="83">
                  <c:v>45743</c:v>
                </c:pt>
                <c:pt idx="84">
                  <c:v>45750</c:v>
                </c:pt>
                <c:pt idx="85">
                  <c:v>45757</c:v>
                </c:pt>
                <c:pt idx="86">
                  <c:v>45764</c:v>
                </c:pt>
                <c:pt idx="87">
                  <c:v>45771</c:v>
                </c:pt>
                <c:pt idx="88">
                  <c:v>45778</c:v>
                </c:pt>
                <c:pt idx="89">
                  <c:v>45785</c:v>
                </c:pt>
                <c:pt idx="90">
                  <c:v>45792</c:v>
                </c:pt>
                <c:pt idx="91">
                  <c:v>45799</c:v>
                </c:pt>
                <c:pt idx="92">
                  <c:v>45806</c:v>
                </c:pt>
                <c:pt idx="93">
                  <c:v>45813</c:v>
                </c:pt>
                <c:pt idx="94">
                  <c:v>45820</c:v>
                </c:pt>
                <c:pt idx="95">
                  <c:v>45827</c:v>
                </c:pt>
                <c:pt idx="96">
                  <c:v>45834</c:v>
                </c:pt>
              </c:numCache>
            </c:numRef>
          </c:cat>
          <c:val>
            <c:numRef>
              <c:f>Wheat24!$B$99:$B$195</c:f>
              <c:numCache>
                <c:formatCode>0.00</c:formatCode>
                <c:ptCount val="97"/>
                <c:pt idx="0">
                  <c:v>7.3331526523366</c:v>
                </c:pt>
                <c:pt idx="1">
                  <c:v>7.1306928573966504</c:v>
                </c:pt>
                <c:pt idx="2">
                  <c:v>7.1465856044154599</c:v>
                </c:pt>
                <c:pt idx="3">
                  <c:v>7.1358428092193904</c:v>
                </c:pt>
                <c:pt idx="4">
                  <c:v>6.9688037807871304</c:v>
                </c:pt>
                <c:pt idx="5">
                  <c:v>6.9511768070753597</c:v>
                </c:pt>
                <c:pt idx="6">
                  <c:v>7.04589476212481</c:v>
                </c:pt>
                <c:pt idx="7">
                  <c:v>6.9656098426970798</c:v>
                </c:pt>
                <c:pt idx="8">
                  <c:v>6.9993984275082699</c:v>
                </c:pt>
                <c:pt idx="9">
                  <c:v>6.8723392347411902</c:v>
                </c:pt>
                <c:pt idx="10">
                  <c:v>6.7817070767028298</c:v>
                </c:pt>
                <c:pt idx="11">
                  <c:v>6.8714493707351503</c:v>
                </c:pt>
                <c:pt idx="12">
                  <c:v>6.6678875954862002</c:v>
                </c:pt>
                <c:pt idx="13">
                  <c:v>6.6094328496308599</c:v>
                </c:pt>
                <c:pt idx="14">
                  <c:v>6.7163836735297604</c:v>
                </c:pt>
                <c:pt idx="15">
                  <c:v>6.8365565197054803</c:v>
                </c:pt>
                <c:pt idx="16">
                  <c:v>6.6203280151328299</c:v>
                </c:pt>
                <c:pt idx="17">
                  <c:v>6.6026638886142504</c:v>
                </c:pt>
                <c:pt idx="18">
                  <c:v>6.72322202757117</c:v>
                </c:pt>
                <c:pt idx="19">
                  <c:v>6.6008342459364799</c:v>
                </c:pt>
                <c:pt idx="20">
                  <c:v>6.5285893832313802</c:v>
                </c:pt>
                <c:pt idx="21">
                  <c:v>6.3754744785070896</c:v>
                </c:pt>
                <c:pt idx="22">
                  <c:v>6.55553104217522</c:v>
                </c:pt>
                <c:pt idx="23">
                  <c:v>6.4174900969488702</c:v>
                </c:pt>
                <c:pt idx="24">
                  <c:v>6.21576665209213</c:v>
                </c:pt>
                <c:pt idx="25">
                  <c:v>5.9640863187445996</c:v>
                </c:pt>
                <c:pt idx="26">
                  <c:v>5.9868116694920497</c:v>
                </c:pt>
                <c:pt idx="27">
                  <c:v>6.0197276392861401</c:v>
                </c:pt>
                <c:pt idx="28">
                  <c:v>5.8437758791603098</c:v>
                </c:pt>
                <c:pt idx="29">
                  <c:v>5.9226783350559202</c:v>
                </c:pt>
                <c:pt idx="30">
                  <c:v>6.0205984893561304</c:v>
                </c:pt>
                <c:pt idx="31">
                  <c:v>6.0561098038938397</c:v>
                </c:pt>
                <c:pt idx="32">
                  <c:v>6.0630605819791503</c:v>
                </c:pt>
                <c:pt idx="33">
                  <c:v>6.0250550866745298</c:v>
                </c:pt>
                <c:pt idx="34">
                  <c:v>5.9571097019062602</c:v>
                </c:pt>
                <c:pt idx="35">
                  <c:v>6.5618283105938202</c:v>
                </c:pt>
                <c:pt idx="36">
                  <c:v>6.5455246012374397</c:v>
                </c:pt>
                <c:pt idx="37">
                  <c:v>6.7014332808132</c:v>
                </c:pt>
                <c:pt idx="38">
                  <c:v>6.9223096705636404</c:v>
                </c:pt>
                <c:pt idx="39">
                  <c:v>7.2271040367558701</c:v>
                </c:pt>
                <c:pt idx="40">
                  <c:v>7.1727726989959297</c:v>
                </c:pt>
                <c:pt idx="41">
                  <c:v>6.8416745547964402</c:v>
                </c:pt>
                <c:pt idx="42">
                  <c:v>6.4730048433196599</c:v>
                </c:pt>
                <c:pt idx="43">
                  <c:v>5.9761585125742798</c:v>
                </c:pt>
                <c:pt idx="44">
                  <c:v>5.9089178788971397</c:v>
                </c:pt>
                <c:pt idx="45">
                  <c:v>5.9080825275277897</c:v>
                </c:pt>
                <c:pt idx="46">
                  <c:v>5.8981501130299696</c:v>
                </c:pt>
                <c:pt idx="47">
                  <c:v>5.7230726291632399</c:v>
                </c:pt>
                <c:pt idx="48">
                  <c:v>5.7340071886749904</c:v>
                </c:pt>
                <c:pt idx="49">
                  <c:v>5.6695934113167796</c:v>
                </c:pt>
                <c:pt idx="50">
                  <c:v>5.6610543784668002</c:v>
                </c:pt>
                <c:pt idx="51">
                  <c:v>5.5654358596924096</c:v>
                </c:pt>
                <c:pt idx="52">
                  <c:v>5.4553504857970898</c:v>
                </c:pt>
                <c:pt idx="53">
                  <c:v>5.5526032955825801</c:v>
                </c:pt>
                <c:pt idx="54">
                  <c:v>5.8505330752800901</c:v>
                </c:pt>
                <c:pt idx="55">
                  <c:v>5.8395575543202298</c:v>
                </c:pt>
                <c:pt idx="56">
                  <c:v>5.7349001912586601</c:v>
                </c:pt>
                <c:pt idx="57">
                  <c:v>5.8154213738919296</c:v>
                </c:pt>
                <c:pt idx="58">
                  <c:v>5.9374866144236496</c:v>
                </c:pt>
                <c:pt idx="59">
                  <c:v>5.9436704659660098</c:v>
                </c:pt>
                <c:pt idx="60">
                  <c:v>5.8409534056647701</c:v>
                </c:pt>
                <c:pt idx="61">
                  <c:v>5.7876002993678597</c:v>
                </c:pt>
                <c:pt idx="62">
                  <c:v>5.6769171766088302</c:v>
                </c:pt>
                <c:pt idx="63">
                  <c:v>5.6661845920470197</c:v>
                </c:pt>
                <c:pt idx="64">
                  <c:v>5.4895251867444701</c:v>
                </c:pt>
                <c:pt idx="65">
                  <c:v>5.5819124202923298</c:v>
                </c:pt>
                <c:pt idx="66">
                  <c:v>5.4900568669960901</c:v>
                </c:pt>
                <c:pt idx="67">
                  <c:v>5.5360816056390103</c:v>
                </c:pt>
                <c:pt idx="68">
                  <c:v>5.5587479682241101</c:v>
                </c:pt>
                <c:pt idx="69">
                  <c:v>5.4917364733032299</c:v>
                </c:pt>
                <c:pt idx="70">
                  <c:v>5.5218031563172403</c:v>
                </c:pt>
                <c:pt idx="71">
                  <c:v>5.5182549976759701</c:v>
                </c:pt>
                <c:pt idx="72">
                  <c:v>5.4974618757225402</c:v>
                </c:pt>
                <c:pt idx="73">
                  <c:v>5.4977216199826699</c:v>
                </c:pt>
                <c:pt idx="74">
                  <c:v>5.5717646118419797</c:v>
                </c:pt>
                <c:pt idx="75">
                  <c:v>5.6244618303738498</c:v>
                </c:pt>
                <c:pt idx="76">
                  <c:v>5.6319590000000002</c:v>
                </c:pt>
                <c:pt idx="77">
                  <c:v>5.6095129999999997</c:v>
                </c:pt>
                <c:pt idx="78">
                  <c:v>5.6395499999999998</c:v>
                </c:pt>
                <c:pt idx="79">
                  <c:v>5.5358320000000001</c:v>
                </c:pt>
                <c:pt idx="80">
                  <c:v>5.4922880000000003</c:v>
                </c:pt>
                <c:pt idx="81">
                  <c:v>5.5226199999999999</c:v>
                </c:pt>
                <c:pt idx="82">
                  <c:v>5.5132950000000003</c:v>
                </c:pt>
                <c:pt idx="83">
                  <c:v>5.4810140000000001</c:v>
                </c:pt>
                <c:pt idx="84">
                  <c:v>5.4893970000000003</c:v>
                </c:pt>
                <c:pt idx="85">
                  <c:v>5.4888019999999997</c:v>
                </c:pt>
                <c:pt idx="86">
                  <c:v>5.4943739999999996</c:v>
                </c:pt>
                <c:pt idx="87">
                  <c:v>5.47072</c:v>
                </c:pt>
                <c:pt idx="88">
                  <c:v>5.4829639999999999</c:v>
                </c:pt>
              </c:numCache>
            </c:numRef>
          </c:val>
          <c:smooth val="0"/>
          <c:extLst>
            <c:ext xmlns:c16="http://schemas.microsoft.com/office/drawing/2014/chart" uri="{C3380CC4-5D6E-409C-BE32-E72D297353CC}">
              <c16:uniqueId val="{00000000-4EAB-4E40-A7BF-0F6AB7855F24}"/>
            </c:ext>
          </c:extLst>
        </c:ser>
        <c:ser>
          <c:idx val="2"/>
          <c:order val="3"/>
          <c:tx>
            <c:strRef>
              <c:f>Wheat24!$C$97</c:f>
              <c:strCache>
                <c:ptCount val="1"/>
                <c:pt idx="0">
                  <c:v>MYA price WASDE projection</c:v>
                </c:pt>
              </c:strCache>
            </c:strRef>
          </c:tx>
          <c:spPr>
            <a:ln w="28575" cap="rnd" cmpd="sng" algn="ctr">
              <a:solidFill>
                <a:srgbClr val="44AA99"/>
              </a:solidFill>
              <a:prstDash val="solid"/>
              <a:round/>
            </a:ln>
            <a:effectLst/>
          </c:spPr>
          <c:marker>
            <c:symbol val="none"/>
          </c:marker>
          <c:cat>
            <c:numRef>
              <c:f>Wheat24!$A$99:$A$195</c:f>
              <c:numCache>
                <c:formatCode>m/d/yyyy</c:formatCode>
                <c:ptCount val="97"/>
                <c:pt idx="0">
                  <c:v>45162</c:v>
                </c:pt>
                <c:pt idx="1">
                  <c:v>45169</c:v>
                </c:pt>
                <c:pt idx="2">
                  <c:v>45176</c:v>
                </c:pt>
                <c:pt idx="3">
                  <c:v>45183</c:v>
                </c:pt>
                <c:pt idx="4">
                  <c:v>45190</c:v>
                </c:pt>
                <c:pt idx="5">
                  <c:v>45197</c:v>
                </c:pt>
                <c:pt idx="6">
                  <c:v>45204</c:v>
                </c:pt>
                <c:pt idx="7">
                  <c:v>45211</c:v>
                </c:pt>
                <c:pt idx="8">
                  <c:v>45218</c:v>
                </c:pt>
                <c:pt idx="9">
                  <c:v>45225</c:v>
                </c:pt>
                <c:pt idx="10">
                  <c:v>45232</c:v>
                </c:pt>
                <c:pt idx="11">
                  <c:v>45239</c:v>
                </c:pt>
                <c:pt idx="12">
                  <c:v>45246</c:v>
                </c:pt>
                <c:pt idx="13">
                  <c:v>45253</c:v>
                </c:pt>
                <c:pt idx="14">
                  <c:v>45260</c:v>
                </c:pt>
                <c:pt idx="15">
                  <c:v>45267</c:v>
                </c:pt>
                <c:pt idx="16">
                  <c:v>45274</c:v>
                </c:pt>
                <c:pt idx="17">
                  <c:v>45281</c:v>
                </c:pt>
                <c:pt idx="18">
                  <c:v>45288</c:v>
                </c:pt>
                <c:pt idx="19">
                  <c:v>45295</c:v>
                </c:pt>
                <c:pt idx="20">
                  <c:v>45302</c:v>
                </c:pt>
                <c:pt idx="21">
                  <c:v>45309</c:v>
                </c:pt>
                <c:pt idx="22">
                  <c:v>45316</c:v>
                </c:pt>
                <c:pt idx="23">
                  <c:v>45323</c:v>
                </c:pt>
                <c:pt idx="24">
                  <c:v>45330</c:v>
                </c:pt>
                <c:pt idx="25">
                  <c:v>45337</c:v>
                </c:pt>
                <c:pt idx="26">
                  <c:v>45344</c:v>
                </c:pt>
                <c:pt idx="27">
                  <c:v>45351</c:v>
                </c:pt>
                <c:pt idx="28">
                  <c:v>45358</c:v>
                </c:pt>
                <c:pt idx="29">
                  <c:v>45365</c:v>
                </c:pt>
                <c:pt idx="30">
                  <c:v>45372</c:v>
                </c:pt>
                <c:pt idx="31">
                  <c:v>45379</c:v>
                </c:pt>
                <c:pt idx="32">
                  <c:v>45386</c:v>
                </c:pt>
                <c:pt idx="33">
                  <c:v>45393</c:v>
                </c:pt>
                <c:pt idx="34">
                  <c:v>45400</c:v>
                </c:pt>
                <c:pt idx="35">
                  <c:v>45407</c:v>
                </c:pt>
                <c:pt idx="36">
                  <c:v>45414</c:v>
                </c:pt>
                <c:pt idx="37">
                  <c:v>45421</c:v>
                </c:pt>
                <c:pt idx="38">
                  <c:v>45428</c:v>
                </c:pt>
                <c:pt idx="39">
                  <c:v>45435</c:v>
                </c:pt>
                <c:pt idx="40">
                  <c:v>45442</c:v>
                </c:pt>
                <c:pt idx="41">
                  <c:v>45449</c:v>
                </c:pt>
                <c:pt idx="42">
                  <c:v>45456</c:v>
                </c:pt>
                <c:pt idx="43">
                  <c:v>45463</c:v>
                </c:pt>
                <c:pt idx="44">
                  <c:v>45470</c:v>
                </c:pt>
                <c:pt idx="45">
                  <c:v>45477</c:v>
                </c:pt>
                <c:pt idx="46">
                  <c:v>45484</c:v>
                </c:pt>
                <c:pt idx="47">
                  <c:v>45491</c:v>
                </c:pt>
                <c:pt idx="48">
                  <c:v>45498</c:v>
                </c:pt>
                <c:pt idx="49">
                  <c:v>45505</c:v>
                </c:pt>
                <c:pt idx="50">
                  <c:v>45512</c:v>
                </c:pt>
                <c:pt idx="51">
                  <c:v>45519</c:v>
                </c:pt>
                <c:pt idx="52">
                  <c:v>45526</c:v>
                </c:pt>
                <c:pt idx="53">
                  <c:v>45533</c:v>
                </c:pt>
                <c:pt idx="54">
                  <c:v>45540</c:v>
                </c:pt>
                <c:pt idx="55">
                  <c:v>45547</c:v>
                </c:pt>
                <c:pt idx="56">
                  <c:v>45554</c:v>
                </c:pt>
                <c:pt idx="57">
                  <c:v>45561</c:v>
                </c:pt>
                <c:pt idx="58">
                  <c:v>45568</c:v>
                </c:pt>
                <c:pt idx="59">
                  <c:v>45575</c:v>
                </c:pt>
                <c:pt idx="60">
                  <c:v>45582</c:v>
                </c:pt>
                <c:pt idx="61">
                  <c:v>45589</c:v>
                </c:pt>
                <c:pt idx="62">
                  <c:v>45596</c:v>
                </c:pt>
                <c:pt idx="63">
                  <c:v>45603</c:v>
                </c:pt>
                <c:pt idx="64">
                  <c:v>45610</c:v>
                </c:pt>
                <c:pt idx="65">
                  <c:v>45617</c:v>
                </c:pt>
                <c:pt idx="66">
                  <c:v>45624</c:v>
                </c:pt>
                <c:pt idx="67">
                  <c:v>45631</c:v>
                </c:pt>
                <c:pt idx="68">
                  <c:v>45638</c:v>
                </c:pt>
                <c:pt idx="69">
                  <c:v>45645</c:v>
                </c:pt>
                <c:pt idx="70">
                  <c:v>45652</c:v>
                </c:pt>
                <c:pt idx="71">
                  <c:v>45659</c:v>
                </c:pt>
                <c:pt idx="72">
                  <c:v>45666</c:v>
                </c:pt>
                <c:pt idx="73">
                  <c:v>45673</c:v>
                </c:pt>
                <c:pt idx="74">
                  <c:v>45680</c:v>
                </c:pt>
                <c:pt idx="75">
                  <c:v>45687</c:v>
                </c:pt>
                <c:pt idx="76">
                  <c:v>45694</c:v>
                </c:pt>
                <c:pt idx="77">
                  <c:v>45701</c:v>
                </c:pt>
                <c:pt idx="78">
                  <c:v>45708</c:v>
                </c:pt>
                <c:pt idx="79">
                  <c:v>45715</c:v>
                </c:pt>
                <c:pt idx="80">
                  <c:v>45722</c:v>
                </c:pt>
                <c:pt idx="81">
                  <c:v>45729</c:v>
                </c:pt>
                <c:pt idx="82">
                  <c:v>45736</c:v>
                </c:pt>
                <c:pt idx="83">
                  <c:v>45743</c:v>
                </c:pt>
                <c:pt idx="84">
                  <c:v>45750</c:v>
                </c:pt>
                <c:pt idx="85">
                  <c:v>45757</c:v>
                </c:pt>
                <c:pt idx="86">
                  <c:v>45764</c:v>
                </c:pt>
                <c:pt idx="87">
                  <c:v>45771</c:v>
                </c:pt>
                <c:pt idx="88">
                  <c:v>45778</c:v>
                </c:pt>
                <c:pt idx="89">
                  <c:v>45785</c:v>
                </c:pt>
                <c:pt idx="90">
                  <c:v>45792</c:v>
                </c:pt>
                <c:pt idx="91">
                  <c:v>45799</c:v>
                </c:pt>
                <c:pt idx="92">
                  <c:v>45806</c:v>
                </c:pt>
                <c:pt idx="93">
                  <c:v>45813</c:v>
                </c:pt>
                <c:pt idx="94">
                  <c:v>45820</c:v>
                </c:pt>
                <c:pt idx="95">
                  <c:v>45827</c:v>
                </c:pt>
                <c:pt idx="96">
                  <c:v>45834</c:v>
                </c:pt>
              </c:numCache>
            </c:numRef>
          </c:cat>
          <c:val>
            <c:numRef>
              <c:f>Wheat24!$C$99:$C$195</c:f>
              <c:numCache>
                <c:formatCode>0.00</c:formatCode>
                <c:ptCount val="97"/>
                <c:pt idx="38">
                  <c:v>6</c:v>
                </c:pt>
                <c:pt idx="39">
                  <c:v>6</c:v>
                </c:pt>
                <c:pt idx="40">
                  <c:v>6</c:v>
                </c:pt>
                <c:pt idx="41">
                  <c:v>6</c:v>
                </c:pt>
                <c:pt idx="42">
                  <c:v>6.5</c:v>
                </c:pt>
                <c:pt idx="43">
                  <c:v>6.5</c:v>
                </c:pt>
                <c:pt idx="44">
                  <c:v>6.5</c:v>
                </c:pt>
                <c:pt idx="45">
                  <c:v>6.5</c:v>
                </c:pt>
                <c:pt idx="46">
                  <c:v>6.5</c:v>
                </c:pt>
                <c:pt idx="47">
                  <c:v>5.7</c:v>
                </c:pt>
                <c:pt idx="48">
                  <c:v>5.7</c:v>
                </c:pt>
                <c:pt idx="49">
                  <c:v>5.7</c:v>
                </c:pt>
                <c:pt idx="50">
                  <c:v>5.7</c:v>
                </c:pt>
                <c:pt idx="51">
                  <c:v>5.7</c:v>
                </c:pt>
                <c:pt idx="52">
                  <c:v>5.7</c:v>
                </c:pt>
                <c:pt idx="53">
                  <c:v>5.7</c:v>
                </c:pt>
                <c:pt idx="54">
                  <c:v>5.7</c:v>
                </c:pt>
                <c:pt idx="55">
                  <c:v>5.7</c:v>
                </c:pt>
                <c:pt idx="56">
                  <c:v>5.7</c:v>
                </c:pt>
                <c:pt idx="57">
                  <c:v>5.7</c:v>
                </c:pt>
                <c:pt idx="58">
                  <c:v>5.7</c:v>
                </c:pt>
                <c:pt idx="59">
                  <c:v>5.7</c:v>
                </c:pt>
                <c:pt idx="60">
                  <c:v>5.7</c:v>
                </c:pt>
                <c:pt idx="61">
                  <c:v>5.7</c:v>
                </c:pt>
                <c:pt idx="62">
                  <c:v>5.7</c:v>
                </c:pt>
                <c:pt idx="63">
                  <c:v>5.7</c:v>
                </c:pt>
                <c:pt idx="64">
                  <c:v>5.6</c:v>
                </c:pt>
                <c:pt idx="65">
                  <c:v>5.6</c:v>
                </c:pt>
                <c:pt idx="66">
                  <c:v>5.6</c:v>
                </c:pt>
                <c:pt idx="67">
                  <c:v>5.6</c:v>
                </c:pt>
                <c:pt idx="68">
                  <c:v>5.6</c:v>
                </c:pt>
                <c:pt idx="69">
                  <c:v>5.6</c:v>
                </c:pt>
                <c:pt idx="70">
                  <c:v>5.6</c:v>
                </c:pt>
                <c:pt idx="71">
                  <c:v>5.6</c:v>
                </c:pt>
                <c:pt idx="72">
                  <c:v>5.6</c:v>
                </c:pt>
                <c:pt idx="73">
                  <c:v>5.55</c:v>
                </c:pt>
                <c:pt idx="74">
                  <c:v>5.55</c:v>
                </c:pt>
                <c:pt idx="75">
                  <c:v>5.55</c:v>
                </c:pt>
                <c:pt idx="76">
                  <c:v>5.55</c:v>
                </c:pt>
                <c:pt idx="77">
                  <c:v>5.55</c:v>
                </c:pt>
                <c:pt idx="78">
                  <c:v>5.55</c:v>
                </c:pt>
                <c:pt idx="79">
                  <c:v>5.55</c:v>
                </c:pt>
                <c:pt idx="80">
                  <c:v>5.55</c:v>
                </c:pt>
                <c:pt idx="81">
                  <c:v>5.5</c:v>
                </c:pt>
                <c:pt idx="82">
                  <c:v>5.5</c:v>
                </c:pt>
                <c:pt idx="83">
                  <c:v>5.5</c:v>
                </c:pt>
                <c:pt idx="84">
                  <c:v>5.5</c:v>
                </c:pt>
                <c:pt idx="85">
                  <c:v>5.5</c:v>
                </c:pt>
                <c:pt idx="86">
                  <c:v>5.5</c:v>
                </c:pt>
                <c:pt idx="87">
                  <c:v>5.5</c:v>
                </c:pt>
                <c:pt idx="88">
                  <c:v>5.5</c:v>
                </c:pt>
              </c:numCache>
            </c:numRef>
          </c:val>
          <c:smooth val="0"/>
          <c:extLst>
            <c:ext xmlns:c16="http://schemas.microsoft.com/office/drawing/2014/chart" uri="{C3380CC4-5D6E-409C-BE32-E72D297353CC}">
              <c16:uniqueId val="{00000001-4EAB-4E40-A7BF-0F6AB7855F24}"/>
            </c:ext>
          </c:extLst>
        </c:ser>
        <c:ser>
          <c:idx val="1"/>
          <c:order val="4"/>
          <c:tx>
            <c:strRef>
              <c:f>Wheat24!$E$97</c:f>
              <c:strCache>
                <c:ptCount val="1"/>
                <c:pt idx="0">
                  <c:v>Effective reference price</c:v>
                </c:pt>
              </c:strCache>
            </c:strRef>
          </c:tx>
          <c:spPr>
            <a:ln w="28575" cap="rnd" cmpd="sng" algn="ctr">
              <a:solidFill>
                <a:schemeClr val="accent4">
                  <a:shade val="95000"/>
                  <a:satMod val="105000"/>
                </a:schemeClr>
              </a:solidFill>
              <a:prstDash val="sysDash"/>
              <a:round/>
            </a:ln>
            <a:effectLst/>
          </c:spPr>
          <c:marker>
            <c:symbol val="none"/>
          </c:marker>
          <c:cat>
            <c:numRef>
              <c:f>Wheat24!$A$99:$A$195</c:f>
              <c:numCache>
                <c:formatCode>m/d/yyyy</c:formatCode>
                <c:ptCount val="97"/>
                <c:pt idx="0">
                  <c:v>45162</c:v>
                </c:pt>
                <c:pt idx="1">
                  <c:v>45169</c:v>
                </c:pt>
                <c:pt idx="2">
                  <c:v>45176</c:v>
                </c:pt>
                <c:pt idx="3">
                  <c:v>45183</c:v>
                </c:pt>
                <c:pt idx="4">
                  <c:v>45190</c:v>
                </c:pt>
                <c:pt idx="5">
                  <c:v>45197</c:v>
                </c:pt>
                <c:pt idx="6">
                  <c:v>45204</c:v>
                </c:pt>
                <c:pt idx="7">
                  <c:v>45211</c:v>
                </c:pt>
                <c:pt idx="8">
                  <c:v>45218</c:v>
                </c:pt>
                <c:pt idx="9">
                  <c:v>45225</c:v>
                </c:pt>
                <c:pt idx="10">
                  <c:v>45232</c:v>
                </c:pt>
                <c:pt idx="11">
                  <c:v>45239</c:v>
                </c:pt>
                <c:pt idx="12">
                  <c:v>45246</c:v>
                </c:pt>
                <c:pt idx="13">
                  <c:v>45253</c:v>
                </c:pt>
                <c:pt idx="14">
                  <c:v>45260</c:v>
                </c:pt>
                <c:pt idx="15">
                  <c:v>45267</c:v>
                </c:pt>
                <c:pt idx="16">
                  <c:v>45274</c:v>
                </c:pt>
                <c:pt idx="17">
                  <c:v>45281</c:v>
                </c:pt>
                <c:pt idx="18">
                  <c:v>45288</c:v>
                </c:pt>
                <c:pt idx="19">
                  <c:v>45295</c:v>
                </c:pt>
                <c:pt idx="20">
                  <c:v>45302</c:v>
                </c:pt>
                <c:pt idx="21">
                  <c:v>45309</c:v>
                </c:pt>
                <c:pt idx="22">
                  <c:v>45316</c:v>
                </c:pt>
                <c:pt idx="23">
                  <c:v>45323</c:v>
                </c:pt>
                <c:pt idx="24">
                  <c:v>45330</c:v>
                </c:pt>
                <c:pt idx="25">
                  <c:v>45337</c:v>
                </c:pt>
                <c:pt idx="26">
                  <c:v>45344</c:v>
                </c:pt>
                <c:pt idx="27">
                  <c:v>45351</c:v>
                </c:pt>
                <c:pt idx="28">
                  <c:v>45358</c:v>
                </c:pt>
                <c:pt idx="29">
                  <c:v>45365</c:v>
                </c:pt>
                <c:pt idx="30">
                  <c:v>45372</c:v>
                </c:pt>
                <c:pt idx="31">
                  <c:v>45379</c:v>
                </c:pt>
                <c:pt idx="32">
                  <c:v>45386</c:v>
                </c:pt>
                <c:pt idx="33">
                  <c:v>45393</c:v>
                </c:pt>
                <c:pt idx="34">
                  <c:v>45400</c:v>
                </c:pt>
                <c:pt idx="35">
                  <c:v>45407</c:v>
                </c:pt>
                <c:pt idx="36">
                  <c:v>45414</c:v>
                </c:pt>
                <c:pt idx="37">
                  <c:v>45421</c:v>
                </c:pt>
                <c:pt idx="38">
                  <c:v>45428</c:v>
                </c:pt>
                <c:pt idx="39">
                  <c:v>45435</c:v>
                </c:pt>
                <c:pt idx="40">
                  <c:v>45442</c:v>
                </c:pt>
                <c:pt idx="41">
                  <c:v>45449</c:v>
                </c:pt>
                <c:pt idx="42">
                  <c:v>45456</c:v>
                </c:pt>
                <c:pt idx="43">
                  <c:v>45463</c:v>
                </c:pt>
                <c:pt idx="44">
                  <c:v>45470</c:v>
                </c:pt>
                <c:pt idx="45">
                  <c:v>45477</c:v>
                </c:pt>
                <c:pt idx="46">
                  <c:v>45484</c:v>
                </c:pt>
                <c:pt idx="47">
                  <c:v>45491</c:v>
                </c:pt>
                <c:pt idx="48">
                  <c:v>45498</c:v>
                </c:pt>
                <c:pt idx="49">
                  <c:v>45505</c:v>
                </c:pt>
                <c:pt idx="50">
                  <c:v>45512</c:v>
                </c:pt>
                <c:pt idx="51">
                  <c:v>45519</c:v>
                </c:pt>
                <c:pt idx="52">
                  <c:v>45526</c:v>
                </c:pt>
                <c:pt idx="53">
                  <c:v>45533</c:v>
                </c:pt>
                <c:pt idx="54">
                  <c:v>45540</c:v>
                </c:pt>
                <c:pt idx="55">
                  <c:v>45547</c:v>
                </c:pt>
                <c:pt idx="56">
                  <c:v>45554</c:v>
                </c:pt>
                <c:pt idx="57">
                  <c:v>45561</c:v>
                </c:pt>
                <c:pt idx="58">
                  <c:v>45568</c:v>
                </c:pt>
                <c:pt idx="59">
                  <c:v>45575</c:v>
                </c:pt>
                <c:pt idx="60">
                  <c:v>45582</c:v>
                </c:pt>
                <c:pt idx="61">
                  <c:v>45589</c:v>
                </c:pt>
                <c:pt idx="62">
                  <c:v>45596</c:v>
                </c:pt>
                <c:pt idx="63">
                  <c:v>45603</c:v>
                </c:pt>
                <c:pt idx="64">
                  <c:v>45610</c:v>
                </c:pt>
                <c:pt idx="65">
                  <c:v>45617</c:v>
                </c:pt>
                <c:pt idx="66">
                  <c:v>45624</c:v>
                </c:pt>
                <c:pt idx="67">
                  <c:v>45631</c:v>
                </c:pt>
                <c:pt idx="68">
                  <c:v>45638</c:v>
                </c:pt>
                <c:pt idx="69">
                  <c:v>45645</c:v>
                </c:pt>
                <c:pt idx="70">
                  <c:v>45652</c:v>
                </c:pt>
                <c:pt idx="71">
                  <c:v>45659</c:v>
                </c:pt>
                <c:pt idx="72">
                  <c:v>45666</c:v>
                </c:pt>
                <c:pt idx="73">
                  <c:v>45673</c:v>
                </c:pt>
                <c:pt idx="74">
                  <c:v>45680</c:v>
                </c:pt>
                <c:pt idx="75">
                  <c:v>45687</c:v>
                </c:pt>
                <c:pt idx="76">
                  <c:v>45694</c:v>
                </c:pt>
                <c:pt idx="77">
                  <c:v>45701</c:v>
                </c:pt>
                <c:pt idx="78">
                  <c:v>45708</c:v>
                </c:pt>
                <c:pt idx="79">
                  <c:v>45715</c:v>
                </c:pt>
                <c:pt idx="80">
                  <c:v>45722</c:v>
                </c:pt>
                <c:pt idx="81">
                  <c:v>45729</c:v>
                </c:pt>
                <c:pt idx="82">
                  <c:v>45736</c:v>
                </c:pt>
                <c:pt idx="83">
                  <c:v>45743</c:v>
                </c:pt>
                <c:pt idx="84">
                  <c:v>45750</c:v>
                </c:pt>
                <c:pt idx="85">
                  <c:v>45757</c:v>
                </c:pt>
                <c:pt idx="86">
                  <c:v>45764</c:v>
                </c:pt>
                <c:pt idx="87">
                  <c:v>45771</c:v>
                </c:pt>
                <c:pt idx="88">
                  <c:v>45778</c:v>
                </c:pt>
                <c:pt idx="89">
                  <c:v>45785</c:v>
                </c:pt>
                <c:pt idx="90">
                  <c:v>45792</c:v>
                </c:pt>
                <c:pt idx="91">
                  <c:v>45799</c:v>
                </c:pt>
                <c:pt idx="92">
                  <c:v>45806</c:v>
                </c:pt>
                <c:pt idx="93">
                  <c:v>45813</c:v>
                </c:pt>
                <c:pt idx="94">
                  <c:v>45820</c:v>
                </c:pt>
                <c:pt idx="95">
                  <c:v>45827</c:v>
                </c:pt>
                <c:pt idx="96">
                  <c:v>45834</c:v>
                </c:pt>
              </c:numCache>
            </c:numRef>
          </c:cat>
          <c:val>
            <c:numRef>
              <c:f>Wheat24!$E$99:$E$195</c:f>
              <c:numCache>
                <c:formatCode>0.00</c:formatCode>
                <c:ptCount val="97"/>
                <c:pt idx="0">
                  <c:v>5.5</c:v>
                </c:pt>
                <c:pt idx="1">
                  <c:v>5.5</c:v>
                </c:pt>
                <c:pt idx="2">
                  <c:v>5.5</c:v>
                </c:pt>
                <c:pt idx="3">
                  <c:v>5.5</c:v>
                </c:pt>
                <c:pt idx="4">
                  <c:v>5.5</c:v>
                </c:pt>
                <c:pt idx="5">
                  <c:v>5.5</c:v>
                </c:pt>
                <c:pt idx="6">
                  <c:v>5.5</c:v>
                </c:pt>
                <c:pt idx="7">
                  <c:v>5.5</c:v>
                </c:pt>
                <c:pt idx="8">
                  <c:v>5.5</c:v>
                </c:pt>
                <c:pt idx="9">
                  <c:v>5.5</c:v>
                </c:pt>
                <c:pt idx="10">
                  <c:v>5.5</c:v>
                </c:pt>
                <c:pt idx="11">
                  <c:v>5.5</c:v>
                </c:pt>
                <c:pt idx="12">
                  <c:v>5.5</c:v>
                </c:pt>
                <c:pt idx="13">
                  <c:v>5.5</c:v>
                </c:pt>
                <c:pt idx="14">
                  <c:v>5.5</c:v>
                </c:pt>
                <c:pt idx="15">
                  <c:v>5.5</c:v>
                </c:pt>
                <c:pt idx="16">
                  <c:v>5.5</c:v>
                </c:pt>
                <c:pt idx="17">
                  <c:v>5.5</c:v>
                </c:pt>
                <c:pt idx="18">
                  <c:v>5.5</c:v>
                </c:pt>
                <c:pt idx="19">
                  <c:v>5.5</c:v>
                </c:pt>
                <c:pt idx="20">
                  <c:v>5.5</c:v>
                </c:pt>
                <c:pt idx="21">
                  <c:v>5.5</c:v>
                </c:pt>
                <c:pt idx="22">
                  <c:v>5.5</c:v>
                </c:pt>
                <c:pt idx="23">
                  <c:v>5.5</c:v>
                </c:pt>
                <c:pt idx="24">
                  <c:v>5.5</c:v>
                </c:pt>
                <c:pt idx="25">
                  <c:v>5.5</c:v>
                </c:pt>
                <c:pt idx="26">
                  <c:v>5.5</c:v>
                </c:pt>
                <c:pt idx="27">
                  <c:v>5.5</c:v>
                </c:pt>
                <c:pt idx="28">
                  <c:v>5.5</c:v>
                </c:pt>
                <c:pt idx="29">
                  <c:v>5.5</c:v>
                </c:pt>
                <c:pt idx="30">
                  <c:v>5.5</c:v>
                </c:pt>
                <c:pt idx="31">
                  <c:v>5.5</c:v>
                </c:pt>
                <c:pt idx="32">
                  <c:v>5.5</c:v>
                </c:pt>
                <c:pt idx="33">
                  <c:v>5.5</c:v>
                </c:pt>
                <c:pt idx="34">
                  <c:v>5.5</c:v>
                </c:pt>
                <c:pt idx="35">
                  <c:v>5.5</c:v>
                </c:pt>
                <c:pt idx="36">
                  <c:v>5.5</c:v>
                </c:pt>
                <c:pt idx="37">
                  <c:v>5.5</c:v>
                </c:pt>
                <c:pt idx="38">
                  <c:v>5.5</c:v>
                </c:pt>
                <c:pt idx="39">
                  <c:v>5.5</c:v>
                </c:pt>
                <c:pt idx="40">
                  <c:v>5.5</c:v>
                </c:pt>
                <c:pt idx="41">
                  <c:v>5.5</c:v>
                </c:pt>
                <c:pt idx="42">
                  <c:v>5.5</c:v>
                </c:pt>
                <c:pt idx="43">
                  <c:v>5.5</c:v>
                </c:pt>
                <c:pt idx="44">
                  <c:v>5.5</c:v>
                </c:pt>
                <c:pt idx="45">
                  <c:v>5.5</c:v>
                </c:pt>
                <c:pt idx="46">
                  <c:v>5.5</c:v>
                </c:pt>
                <c:pt idx="47">
                  <c:v>5.5</c:v>
                </c:pt>
                <c:pt idx="48">
                  <c:v>5.5</c:v>
                </c:pt>
                <c:pt idx="49">
                  <c:v>5.5</c:v>
                </c:pt>
                <c:pt idx="50">
                  <c:v>5.5</c:v>
                </c:pt>
                <c:pt idx="51">
                  <c:v>5.5</c:v>
                </c:pt>
                <c:pt idx="52">
                  <c:v>5.5</c:v>
                </c:pt>
                <c:pt idx="53">
                  <c:v>5.5</c:v>
                </c:pt>
                <c:pt idx="54">
                  <c:v>5.5</c:v>
                </c:pt>
                <c:pt idx="55">
                  <c:v>5.5</c:v>
                </c:pt>
                <c:pt idx="56">
                  <c:v>5.5</c:v>
                </c:pt>
                <c:pt idx="57">
                  <c:v>5.5</c:v>
                </c:pt>
                <c:pt idx="58">
                  <c:v>5.5</c:v>
                </c:pt>
                <c:pt idx="59">
                  <c:v>5.5</c:v>
                </c:pt>
                <c:pt idx="60">
                  <c:v>5.5</c:v>
                </c:pt>
                <c:pt idx="61">
                  <c:v>5.5</c:v>
                </c:pt>
                <c:pt idx="62">
                  <c:v>5.5</c:v>
                </c:pt>
                <c:pt idx="63">
                  <c:v>5.5</c:v>
                </c:pt>
                <c:pt idx="64">
                  <c:v>5.5</c:v>
                </c:pt>
                <c:pt idx="65">
                  <c:v>5.5</c:v>
                </c:pt>
                <c:pt idx="66">
                  <c:v>5.5</c:v>
                </c:pt>
                <c:pt idx="67">
                  <c:v>5.5</c:v>
                </c:pt>
                <c:pt idx="68">
                  <c:v>5.5</c:v>
                </c:pt>
                <c:pt idx="69">
                  <c:v>5.5</c:v>
                </c:pt>
                <c:pt idx="70">
                  <c:v>5.5</c:v>
                </c:pt>
                <c:pt idx="71">
                  <c:v>5.5</c:v>
                </c:pt>
                <c:pt idx="72">
                  <c:v>5.5</c:v>
                </c:pt>
                <c:pt idx="73">
                  <c:v>5.5</c:v>
                </c:pt>
                <c:pt idx="74">
                  <c:v>5.5</c:v>
                </c:pt>
                <c:pt idx="75">
                  <c:v>5.5</c:v>
                </c:pt>
                <c:pt idx="76">
                  <c:v>5.5</c:v>
                </c:pt>
                <c:pt idx="77">
                  <c:v>5.5</c:v>
                </c:pt>
                <c:pt idx="78">
                  <c:v>5.5</c:v>
                </c:pt>
                <c:pt idx="79">
                  <c:v>5.5</c:v>
                </c:pt>
                <c:pt idx="80">
                  <c:v>5.5</c:v>
                </c:pt>
                <c:pt idx="81">
                  <c:v>5.5</c:v>
                </c:pt>
                <c:pt idx="82">
                  <c:v>5.5</c:v>
                </c:pt>
                <c:pt idx="83">
                  <c:v>5.5</c:v>
                </c:pt>
                <c:pt idx="84">
                  <c:v>5.5</c:v>
                </c:pt>
                <c:pt idx="85">
                  <c:v>5.5</c:v>
                </c:pt>
                <c:pt idx="86">
                  <c:v>5.5</c:v>
                </c:pt>
                <c:pt idx="87">
                  <c:v>5.5</c:v>
                </c:pt>
                <c:pt idx="88">
                  <c:v>5.5</c:v>
                </c:pt>
                <c:pt idx="89">
                  <c:v>5.5</c:v>
                </c:pt>
                <c:pt idx="90">
                  <c:v>5.5</c:v>
                </c:pt>
                <c:pt idx="91">
                  <c:v>5.5</c:v>
                </c:pt>
                <c:pt idx="92">
                  <c:v>5.5</c:v>
                </c:pt>
                <c:pt idx="93">
                  <c:v>5.5</c:v>
                </c:pt>
                <c:pt idx="94">
                  <c:v>5.5</c:v>
                </c:pt>
                <c:pt idx="95">
                  <c:v>5.5</c:v>
                </c:pt>
                <c:pt idx="96">
                  <c:v>5.5</c:v>
                </c:pt>
              </c:numCache>
            </c:numRef>
          </c:val>
          <c:smooth val="0"/>
          <c:extLst>
            <c:ext xmlns:c16="http://schemas.microsoft.com/office/drawing/2014/chart" uri="{C3380CC4-5D6E-409C-BE32-E72D297353CC}">
              <c16:uniqueId val="{00000002-4EAB-4E40-A7BF-0F6AB7855F24}"/>
            </c:ext>
          </c:extLst>
        </c:ser>
        <c:dLbls>
          <c:showLegendKey val="0"/>
          <c:showVal val="0"/>
          <c:showCatName val="0"/>
          <c:showSerName val="0"/>
          <c:showPercent val="0"/>
          <c:showBubbleSize val="0"/>
        </c:dLbls>
        <c:marker val="1"/>
        <c:smooth val="0"/>
        <c:axId val="2050337072"/>
        <c:axId val="2050337616"/>
      </c:lineChart>
      <c:lineChart>
        <c:grouping val="standard"/>
        <c:varyColors val="0"/>
        <c:ser>
          <c:idx val="0"/>
          <c:order val="0"/>
          <c:tx>
            <c:strRef>
              <c:f>Wheat24!$F$97</c:f>
              <c:strCache>
                <c:ptCount val="1"/>
                <c:pt idx="0">
                  <c:v>PLC payment rate model forecast </c:v>
                </c:pt>
              </c:strCache>
            </c:strRef>
          </c:tx>
          <c:spPr>
            <a:ln w="28575" cap="rnd" cmpd="sng" algn="ctr">
              <a:solidFill>
                <a:srgbClr val="CC4499"/>
              </a:solidFill>
              <a:prstDash val="solid"/>
              <a:round/>
            </a:ln>
            <a:effectLst/>
          </c:spPr>
          <c:marker>
            <c:symbol val="diamond"/>
            <c:size val="7"/>
            <c:spPr>
              <a:solidFill>
                <a:srgbClr val="CC4499"/>
              </a:solidFill>
              <a:ln w="9525" cap="flat" cmpd="sng" algn="ctr">
                <a:solidFill>
                  <a:srgbClr val="CC4499"/>
                </a:solidFill>
                <a:prstDash val="solid"/>
                <a:round/>
              </a:ln>
              <a:effectLst/>
            </c:spPr>
          </c:marker>
          <c:dPt>
            <c:idx val="20"/>
            <c:bubble3D val="0"/>
            <c:extLst>
              <c:ext xmlns:c16="http://schemas.microsoft.com/office/drawing/2014/chart" uri="{C3380CC4-5D6E-409C-BE32-E72D297353CC}">
                <c16:uniqueId val="{00000003-4EAB-4E40-A7BF-0F6AB7855F24}"/>
              </c:ext>
            </c:extLst>
          </c:dPt>
          <c:cat>
            <c:numRef>
              <c:f>Wheat24!$A$99:$A$244</c:f>
              <c:numCache>
                <c:formatCode>m/d/yyyy</c:formatCode>
                <c:ptCount val="146"/>
                <c:pt idx="0">
                  <c:v>45162</c:v>
                </c:pt>
                <c:pt idx="1">
                  <c:v>45169</c:v>
                </c:pt>
                <c:pt idx="2">
                  <c:v>45176</c:v>
                </c:pt>
                <c:pt idx="3">
                  <c:v>45183</c:v>
                </c:pt>
                <c:pt idx="4">
                  <c:v>45190</c:v>
                </c:pt>
                <c:pt idx="5">
                  <c:v>45197</c:v>
                </c:pt>
                <c:pt idx="6">
                  <c:v>45204</c:v>
                </c:pt>
                <c:pt idx="7">
                  <c:v>45211</c:v>
                </c:pt>
                <c:pt idx="8">
                  <c:v>45218</c:v>
                </c:pt>
                <c:pt idx="9">
                  <c:v>45225</c:v>
                </c:pt>
                <c:pt idx="10">
                  <c:v>45232</c:v>
                </c:pt>
                <c:pt idx="11">
                  <c:v>45239</c:v>
                </c:pt>
                <c:pt idx="12">
                  <c:v>45246</c:v>
                </c:pt>
                <c:pt idx="13">
                  <c:v>45253</c:v>
                </c:pt>
                <c:pt idx="14">
                  <c:v>45260</c:v>
                </c:pt>
                <c:pt idx="15">
                  <c:v>45267</c:v>
                </c:pt>
                <c:pt idx="16">
                  <c:v>45274</c:v>
                </c:pt>
                <c:pt idx="17">
                  <c:v>45281</c:v>
                </c:pt>
                <c:pt idx="18">
                  <c:v>45288</c:v>
                </c:pt>
                <c:pt idx="19">
                  <c:v>45295</c:v>
                </c:pt>
                <c:pt idx="20">
                  <c:v>45302</c:v>
                </c:pt>
                <c:pt idx="21">
                  <c:v>45309</c:v>
                </c:pt>
                <c:pt idx="22">
                  <c:v>45316</c:v>
                </c:pt>
                <c:pt idx="23">
                  <c:v>45323</c:v>
                </c:pt>
                <c:pt idx="24">
                  <c:v>45330</c:v>
                </c:pt>
                <c:pt idx="25">
                  <c:v>45337</c:v>
                </c:pt>
                <c:pt idx="26">
                  <c:v>45344</c:v>
                </c:pt>
                <c:pt idx="27">
                  <c:v>45351</c:v>
                </c:pt>
                <c:pt idx="28">
                  <c:v>45358</c:v>
                </c:pt>
                <c:pt idx="29">
                  <c:v>45365</c:v>
                </c:pt>
                <c:pt idx="30">
                  <c:v>45372</c:v>
                </c:pt>
                <c:pt idx="31">
                  <c:v>45379</c:v>
                </c:pt>
                <c:pt idx="32">
                  <c:v>45386</c:v>
                </c:pt>
                <c:pt idx="33">
                  <c:v>45393</c:v>
                </c:pt>
                <c:pt idx="34">
                  <c:v>45400</c:v>
                </c:pt>
                <c:pt idx="35">
                  <c:v>45407</c:v>
                </c:pt>
                <c:pt idx="36">
                  <c:v>45414</c:v>
                </c:pt>
                <c:pt idx="37">
                  <c:v>45421</c:v>
                </c:pt>
                <c:pt idx="38">
                  <c:v>45428</c:v>
                </c:pt>
                <c:pt idx="39">
                  <c:v>45435</c:v>
                </c:pt>
                <c:pt idx="40">
                  <c:v>45442</c:v>
                </c:pt>
                <c:pt idx="41">
                  <c:v>45449</c:v>
                </c:pt>
                <c:pt idx="42">
                  <c:v>45456</c:v>
                </c:pt>
                <c:pt idx="43">
                  <c:v>45463</c:v>
                </c:pt>
                <c:pt idx="44">
                  <c:v>45470</c:v>
                </c:pt>
                <c:pt idx="45">
                  <c:v>45477</c:v>
                </c:pt>
                <c:pt idx="46">
                  <c:v>45484</c:v>
                </c:pt>
                <c:pt idx="47">
                  <c:v>45491</c:v>
                </c:pt>
                <c:pt idx="48">
                  <c:v>45498</c:v>
                </c:pt>
                <c:pt idx="49">
                  <c:v>45505</c:v>
                </c:pt>
                <c:pt idx="50">
                  <c:v>45512</c:v>
                </c:pt>
                <c:pt idx="51">
                  <c:v>45519</c:v>
                </c:pt>
                <c:pt idx="52">
                  <c:v>45526</c:v>
                </c:pt>
                <c:pt idx="53">
                  <c:v>45533</c:v>
                </c:pt>
                <c:pt idx="54">
                  <c:v>45540</c:v>
                </c:pt>
                <c:pt idx="55">
                  <c:v>45547</c:v>
                </c:pt>
                <c:pt idx="56">
                  <c:v>45554</c:v>
                </c:pt>
                <c:pt idx="57">
                  <c:v>45561</c:v>
                </c:pt>
                <c:pt idx="58">
                  <c:v>45568</c:v>
                </c:pt>
                <c:pt idx="59">
                  <c:v>45575</c:v>
                </c:pt>
                <c:pt idx="60">
                  <c:v>45582</c:v>
                </c:pt>
                <c:pt idx="61">
                  <c:v>45589</c:v>
                </c:pt>
                <c:pt idx="62">
                  <c:v>45596</c:v>
                </c:pt>
                <c:pt idx="63">
                  <c:v>45603</c:v>
                </c:pt>
                <c:pt idx="64">
                  <c:v>45610</c:v>
                </c:pt>
                <c:pt idx="65">
                  <c:v>45617</c:v>
                </c:pt>
                <c:pt idx="66">
                  <c:v>45624</c:v>
                </c:pt>
                <c:pt idx="67">
                  <c:v>45631</c:v>
                </c:pt>
                <c:pt idx="68">
                  <c:v>45638</c:v>
                </c:pt>
                <c:pt idx="69">
                  <c:v>45645</c:v>
                </c:pt>
                <c:pt idx="70">
                  <c:v>45652</c:v>
                </c:pt>
                <c:pt idx="71">
                  <c:v>45659</c:v>
                </c:pt>
                <c:pt idx="72">
                  <c:v>45666</c:v>
                </c:pt>
                <c:pt idx="73">
                  <c:v>45673</c:v>
                </c:pt>
                <c:pt idx="74">
                  <c:v>45680</c:v>
                </c:pt>
                <c:pt idx="75">
                  <c:v>45687</c:v>
                </c:pt>
                <c:pt idx="76">
                  <c:v>45694</c:v>
                </c:pt>
                <c:pt idx="77">
                  <c:v>45701</c:v>
                </c:pt>
                <c:pt idx="78">
                  <c:v>45708</c:v>
                </c:pt>
                <c:pt idx="79">
                  <c:v>45715</c:v>
                </c:pt>
                <c:pt idx="80">
                  <c:v>45722</c:v>
                </c:pt>
                <c:pt idx="81">
                  <c:v>45729</c:v>
                </c:pt>
                <c:pt idx="82">
                  <c:v>45736</c:v>
                </c:pt>
                <c:pt idx="83">
                  <c:v>45743</c:v>
                </c:pt>
                <c:pt idx="84">
                  <c:v>45750</c:v>
                </c:pt>
                <c:pt idx="85">
                  <c:v>45757</c:v>
                </c:pt>
                <c:pt idx="86">
                  <c:v>45764</c:v>
                </c:pt>
                <c:pt idx="87">
                  <c:v>45771</c:v>
                </c:pt>
                <c:pt idx="88">
                  <c:v>45778</c:v>
                </c:pt>
                <c:pt idx="89">
                  <c:v>45785</c:v>
                </c:pt>
                <c:pt idx="90">
                  <c:v>45792</c:v>
                </c:pt>
                <c:pt idx="91">
                  <c:v>45799</c:v>
                </c:pt>
                <c:pt idx="92">
                  <c:v>45806</c:v>
                </c:pt>
                <c:pt idx="93">
                  <c:v>45813</c:v>
                </c:pt>
                <c:pt idx="94">
                  <c:v>45820</c:v>
                </c:pt>
                <c:pt idx="95">
                  <c:v>45827</c:v>
                </c:pt>
                <c:pt idx="96">
                  <c:v>45834</c:v>
                </c:pt>
              </c:numCache>
            </c:numRef>
          </c:cat>
          <c:val>
            <c:numRef>
              <c:f>Wheat24!$F$99:$F$195</c:f>
              <c:numCache>
                <c:formatCode>0.00</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4.4649514202912903E-2</c:v>
                </c:pt>
                <c:pt idx="53">
                  <c:v>0</c:v>
                </c:pt>
                <c:pt idx="54">
                  <c:v>0</c:v>
                </c:pt>
                <c:pt idx="55">
                  <c:v>0</c:v>
                </c:pt>
                <c:pt idx="56">
                  <c:v>0</c:v>
                </c:pt>
                <c:pt idx="57">
                  <c:v>0</c:v>
                </c:pt>
                <c:pt idx="58">
                  <c:v>0</c:v>
                </c:pt>
                <c:pt idx="59">
                  <c:v>0</c:v>
                </c:pt>
                <c:pt idx="60">
                  <c:v>0</c:v>
                </c:pt>
                <c:pt idx="61">
                  <c:v>0</c:v>
                </c:pt>
                <c:pt idx="62">
                  <c:v>0</c:v>
                </c:pt>
                <c:pt idx="63">
                  <c:v>0</c:v>
                </c:pt>
                <c:pt idx="64">
                  <c:v>1.04748132555343E-2</c:v>
                </c:pt>
                <c:pt idx="65">
                  <c:v>0</c:v>
                </c:pt>
                <c:pt idx="66">
                  <c:v>9.9431330039072598E-3</c:v>
                </c:pt>
                <c:pt idx="67">
                  <c:v>0</c:v>
                </c:pt>
                <c:pt idx="68">
                  <c:v>0</c:v>
                </c:pt>
                <c:pt idx="69">
                  <c:v>8.2635266967674408E-3</c:v>
                </c:pt>
                <c:pt idx="70">
                  <c:v>0</c:v>
                </c:pt>
                <c:pt idx="71">
                  <c:v>0</c:v>
                </c:pt>
                <c:pt idx="72">
                  <c:v>2.5381242774571398E-3</c:v>
                </c:pt>
                <c:pt idx="73">
                  <c:v>2.2783800173282699E-3</c:v>
                </c:pt>
                <c:pt idx="74">
                  <c:v>0</c:v>
                </c:pt>
                <c:pt idx="75">
                  <c:v>0</c:v>
                </c:pt>
                <c:pt idx="76">
                  <c:v>0</c:v>
                </c:pt>
                <c:pt idx="77">
                  <c:v>0</c:v>
                </c:pt>
                <c:pt idx="78">
                  <c:v>0</c:v>
                </c:pt>
                <c:pt idx="79">
                  <c:v>0</c:v>
                </c:pt>
                <c:pt idx="80">
                  <c:v>7.7120000000000001E-3</c:v>
                </c:pt>
                <c:pt idx="81">
                  <c:v>0</c:v>
                </c:pt>
                <c:pt idx="82">
                  <c:v>0</c:v>
                </c:pt>
                <c:pt idx="83">
                  <c:v>1.8985999999999999E-2</c:v>
                </c:pt>
                <c:pt idx="84">
                  <c:v>1.0603E-2</c:v>
                </c:pt>
                <c:pt idx="85">
                  <c:v>1.1198E-2</c:v>
                </c:pt>
                <c:pt idx="86">
                  <c:v>5.6259999999999999E-3</c:v>
                </c:pt>
                <c:pt idx="87">
                  <c:v>2.928E-2</c:v>
                </c:pt>
                <c:pt idx="88">
                  <c:v>1.7035999999999999E-2</c:v>
                </c:pt>
              </c:numCache>
            </c:numRef>
          </c:val>
          <c:smooth val="0"/>
          <c:extLst>
            <c:ext xmlns:c16="http://schemas.microsoft.com/office/drawing/2014/chart" uri="{C3380CC4-5D6E-409C-BE32-E72D297353CC}">
              <c16:uniqueId val="{00000004-4EAB-4E40-A7BF-0F6AB7855F24}"/>
            </c:ext>
          </c:extLst>
        </c:ser>
        <c:ser>
          <c:idx val="5"/>
          <c:order val="1"/>
          <c:tx>
            <c:strRef>
              <c:f>Wheat24!$G$97</c:f>
              <c:strCache>
                <c:ptCount val="1"/>
                <c:pt idx="0">
                  <c:v>PLC payment rate WASDE projection </c:v>
                </c:pt>
              </c:strCache>
            </c:strRef>
          </c:tx>
          <c:spPr>
            <a:ln w="28575" cap="rnd" cmpd="sng" algn="ctr">
              <a:solidFill>
                <a:schemeClr val="tx1"/>
              </a:solidFill>
              <a:prstDash val="solid"/>
              <a:round/>
            </a:ln>
            <a:effectLst/>
          </c:spPr>
          <c:marker>
            <c:symbol val="dot"/>
            <c:size val="7"/>
            <c:spPr>
              <a:solidFill>
                <a:schemeClr val="tx1"/>
              </a:solidFill>
              <a:ln w="9525" cap="flat" cmpd="sng" algn="ctr">
                <a:solidFill>
                  <a:schemeClr val="tx1"/>
                </a:solidFill>
                <a:prstDash val="solid"/>
                <a:round/>
              </a:ln>
              <a:effectLst/>
            </c:spPr>
          </c:marker>
          <c:cat>
            <c:numRef>
              <c:f>Wheat24!$A$99:$A$244</c:f>
              <c:numCache>
                <c:formatCode>m/d/yyyy</c:formatCode>
                <c:ptCount val="146"/>
                <c:pt idx="0">
                  <c:v>45162</c:v>
                </c:pt>
                <c:pt idx="1">
                  <c:v>45169</c:v>
                </c:pt>
                <c:pt idx="2">
                  <c:v>45176</c:v>
                </c:pt>
                <c:pt idx="3">
                  <c:v>45183</c:v>
                </c:pt>
                <c:pt idx="4">
                  <c:v>45190</c:v>
                </c:pt>
                <c:pt idx="5">
                  <c:v>45197</c:v>
                </c:pt>
                <c:pt idx="6">
                  <c:v>45204</c:v>
                </c:pt>
                <c:pt idx="7">
                  <c:v>45211</c:v>
                </c:pt>
                <c:pt idx="8">
                  <c:v>45218</c:v>
                </c:pt>
                <c:pt idx="9">
                  <c:v>45225</c:v>
                </c:pt>
                <c:pt idx="10">
                  <c:v>45232</c:v>
                </c:pt>
                <c:pt idx="11">
                  <c:v>45239</c:v>
                </c:pt>
                <c:pt idx="12">
                  <c:v>45246</c:v>
                </c:pt>
                <c:pt idx="13">
                  <c:v>45253</c:v>
                </c:pt>
                <c:pt idx="14">
                  <c:v>45260</c:v>
                </c:pt>
                <c:pt idx="15">
                  <c:v>45267</c:v>
                </c:pt>
                <c:pt idx="16">
                  <c:v>45274</c:v>
                </c:pt>
                <c:pt idx="17">
                  <c:v>45281</c:v>
                </c:pt>
                <c:pt idx="18">
                  <c:v>45288</c:v>
                </c:pt>
                <c:pt idx="19">
                  <c:v>45295</c:v>
                </c:pt>
                <c:pt idx="20">
                  <c:v>45302</c:v>
                </c:pt>
                <c:pt idx="21">
                  <c:v>45309</c:v>
                </c:pt>
                <c:pt idx="22">
                  <c:v>45316</c:v>
                </c:pt>
                <c:pt idx="23">
                  <c:v>45323</c:v>
                </c:pt>
                <c:pt idx="24">
                  <c:v>45330</c:v>
                </c:pt>
                <c:pt idx="25">
                  <c:v>45337</c:v>
                </c:pt>
                <c:pt idx="26">
                  <c:v>45344</c:v>
                </c:pt>
                <c:pt idx="27">
                  <c:v>45351</c:v>
                </c:pt>
                <c:pt idx="28">
                  <c:v>45358</c:v>
                </c:pt>
                <c:pt idx="29">
                  <c:v>45365</c:v>
                </c:pt>
                <c:pt idx="30">
                  <c:v>45372</c:v>
                </c:pt>
                <c:pt idx="31">
                  <c:v>45379</c:v>
                </c:pt>
                <c:pt idx="32">
                  <c:v>45386</c:v>
                </c:pt>
                <c:pt idx="33">
                  <c:v>45393</c:v>
                </c:pt>
                <c:pt idx="34">
                  <c:v>45400</c:v>
                </c:pt>
                <c:pt idx="35">
                  <c:v>45407</c:v>
                </c:pt>
                <c:pt idx="36">
                  <c:v>45414</c:v>
                </c:pt>
                <c:pt idx="37">
                  <c:v>45421</c:v>
                </c:pt>
                <c:pt idx="38">
                  <c:v>45428</c:v>
                </c:pt>
                <c:pt idx="39">
                  <c:v>45435</c:v>
                </c:pt>
                <c:pt idx="40">
                  <c:v>45442</c:v>
                </c:pt>
                <c:pt idx="41">
                  <c:v>45449</c:v>
                </c:pt>
                <c:pt idx="42">
                  <c:v>45456</c:v>
                </c:pt>
                <c:pt idx="43">
                  <c:v>45463</c:v>
                </c:pt>
                <c:pt idx="44">
                  <c:v>45470</c:v>
                </c:pt>
                <c:pt idx="45">
                  <c:v>45477</c:v>
                </c:pt>
                <c:pt idx="46">
                  <c:v>45484</c:v>
                </c:pt>
                <c:pt idx="47">
                  <c:v>45491</c:v>
                </c:pt>
                <c:pt idx="48">
                  <c:v>45498</c:v>
                </c:pt>
                <c:pt idx="49">
                  <c:v>45505</c:v>
                </c:pt>
                <c:pt idx="50">
                  <c:v>45512</c:v>
                </c:pt>
                <c:pt idx="51">
                  <c:v>45519</c:v>
                </c:pt>
                <c:pt idx="52">
                  <c:v>45526</c:v>
                </c:pt>
                <c:pt idx="53">
                  <c:v>45533</c:v>
                </c:pt>
                <c:pt idx="54">
                  <c:v>45540</c:v>
                </c:pt>
                <c:pt idx="55">
                  <c:v>45547</c:v>
                </c:pt>
                <c:pt idx="56">
                  <c:v>45554</c:v>
                </c:pt>
                <c:pt idx="57">
                  <c:v>45561</c:v>
                </c:pt>
                <c:pt idx="58">
                  <c:v>45568</c:v>
                </c:pt>
                <c:pt idx="59">
                  <c:v>45575</c:v>
                </c:pt>
                <c:pt idx="60">
                  <c:v>45582</c:v>
                </c:pt>
                <c:pt idx="61">
                  <c:v>45589</c:v>
                </c:pt>
                <c:pt idx="62">
                  <c:v>45596</c:v>
                </c:pt>
                <c:pt idx="63">
                  <c:v>45603</c:v>
                </c:pt>
                <c:pt idx="64">
                  <c:v>45610</c:v>
                </c:pt>
                <c:pt idx="65">
                  <c:v>45617</c:v>
                </c:pt>
                <c:pt idx="66">
                  <c:v>45624</c:v>
                </c:pt>
                <c:pt idx="67">
                  <c:v>45631</c:v>
                </c:pt>
                <c:pt idx="68">
                  <c:v>45638</c:v>
                </c:pt>
                <c:pt idx="69">
                  <c:v>45645</c:v>
                </c:pt>
                <c:pt idx="70">
                  <c:v>45652</c:v>
                </c:pt>
                <c:pt idx="71">
                  <c:v>45659</c:v>
                </c:pt>
                <c:pt idx="72">
                  <c:v>45666</c:v>
                </c:pt>
                <c:pt idx="73">
                  <c:v>45673</c:v>
                </c:pt>
                <c:pt idx="74">
                  <c:v>45680</c:v>
                </c:pt>
                <c:pt idx="75">
                  <c:v>45687</c:v>
                </c:pt>
                <c:pt idx="76">
                  <c:v>45694</c:v>
                </c:pt>
                <c:pt idx="77">
                  <c:v>45701</c:v>
                </c:pt>
                <c:pt idx="78">
                  <c:v>45708</c:v>
                </c:pt>
                <c:pt idx="79">
                  <c:v>45715</c:v>
                </c:pt>
                <c:pt idx="80">
                  <c:v>45722</c:v>
                </c:pt>
                <c:pt idx="81">
                  <c:v>45729</c:v>
                </c:pt>
                <c:pt idx="82">
                  <c:v>45736</c:v>
                </c:pt>
                <c:pt idx="83">
                  <c:v>45743</c:v>
                </c:pt>
                <c:pt idx="84">
                  <c:v>45750</c:v>
                </c:pt>
                <c:pt idx="85">
                  <c:v>45757</c:v>
                </c:pt>
                <c:pt idx="86">
                  <c:v>45764</c:v>
                </c:pt>
                <c:pt idx="87">
                  <c:v>45771</c:v>
                </c:pt>
                <c:pt idx="88">
                  <c:v>45778</c:v>
                </c:pt>
                <c:pt idx="89">
                  <c:v>45785</c:v>
                </c:pt>
                <c:pt idx="90">
                  <c:v>45792</c:v>
                </c:pt>
                <c:pt idx="91">
                  <c:v>45799</c:v>
                </c:pt>
                <c:pt idx="92">
                  <c:v>45806</c:v>
                </c:pt>
                <c:pt idx="93">
                  <c:v>45813</c:v>
                </c:pt>
                <c:pt idx="94">
                  <c:v>45820</c:v>
                </c:pt>
                <c:pt idx="95">
                  <c:v>45827</c:v>
                </c:pt>
                <c:pt idx="96">
                  <c:v>45834</c:v>
                </c:pt>
              </c:numCache>
            </c:numRef>
          </c:cat>
          <c:val>
            <c:numRef>
              <c:f>Wheat24!$G$99:$G$195</c:f>
              <c:numCache>
                <c:formatCode>0.00</c:formatCode>
                <c:ptCount val="97"/>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numCache>
            </c:numRef>
          </c:val>
          <c:smooth val="0"/>
          <c:extLst>
            <c:ext xmlns:c16="http://schemas.microsoft.com/office/drawing/2014/chart" uri="{C3380CC4-5D6E-409C-BE32-E72D297353CC}">
              <c16:uniqueId val="{00000005-4EAB-4E40-A7BF-0F6AB7855F24}"/>
            </c:ext>
          </c:extLst>
        </c:ser>
        <c:dLbls>
          <c:showLegendKey val="0"/>
          <c:showVal val="0"/>
          <c:showCatName val="0"/>
          <c:showSerName val="0"/>
          <c:showPercent val="0"/>
          <c:showBubbleSize val="0"/>
        </c:dLbls>
        <c:marker val="1"/>
        <c:smooth val="0"/>
        <c:axId val="2050332176"/>
        <c:axId val="2050333808"/>
      </c:lineChart>
      <c:catAx>
        <c:axId val="20503370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Forecast period</a:t>
                </a:r>
              </a:p>
            </c:rich>
          </c:tx>
          <c:layout>
            <c:manualLayout>
              <c:xMode val="edge"/>
              <c:yMode val="edge"/>
              <c:x val="0.40343716037132021"/>
              <c:y val="0.9469159540136392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m/d/yyyy" sourceLinked="0"/>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Arial"/>
                <a:ea typeface="Arial"/>
                <a:cs typeface="Arial"/>
              </a:defRPr>
            </a:pPr>
            <a:endParaRPr lang="en-US"/>
          </a:p>
        </c:txPr>
        <c:crossAx val="2050337616"/>
        <c:crosses val="autoZero"/>
        <c:auto val="0"/>
        <c:lblAlgn val="ctr"/>
        <c:lblOffset val="100"/>
        <c:tickLblSkip val="2"/>
        <c:tickMarkSkip val="1"/>
        <c:noMultiLvlLbl val="0"/>
      </c:catAx>
      <c:valAx>
        <c:axId val="2050337616"/>
        <c:scaling>
          <c:orientation val="minMax"/>
          <c:max val="8"/>
          <c:min val="0"/>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MYA</a:t>
                </a:r>
                <a:r>
                  <a:rPr lang="en-US" baseline="0"/>
                  <a:t> price (s</a:t>
                </a:r>
                <a:r>
                  <a:rPr lang="en-US"/>
                  <a:t>eason-average price) ($/bushel)</a:t>
                </a:r>
              </a:p>
            </c:rich>
          </c:tx>
          <c:layout>
            <c:manualLayout>
              <c:xMode val="edge"/>
              <c:yMode val="edge"/>
              <c:x val="1.2274959083469721E-2"/>
              <c:y val="0.2639886728649593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0"/>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7072"/>
        <c:crosses val="autoZero"/>
        <c:crossBetween val="between"/>
        <c:majorUnit val="0.5"/>
      </c:valAx>
      <c:catAx>
        <c:axId val="2050332176"/>
        <c:scaling>
          <c:orientation val="minMax"/>
        </c:scaling>
        <c:delete val="1"/>
        <c:axPos val="b"/>
        <c:numFmt formatCode="m/d/yyyy" sourceLinked="1"/>
        <c:majorTickMark val="out"/>
        <c:minorTickMark val="none"/>
        <c:tickLblPos val="nextTo"/>
        <c:crossAx val="2050333808"/>
        <c:crosses val="autoZero"/>
        <c:auto val="0"/>
        <c:lblAlgn val="ctr"/>
        <c:lblOffset val="100"/>
        <c:noMultiLvlLbl val="0"/>
      </c:catAx>
      <c:valAx>
        <c:axId val="2050333808"/>
        <c:scaling>
          <c:orientation val="minMax"/>
          <c:max val="0.52"/>
          <c:min val="0"/>
        </c:scaling>
        <c:delete val="0"/>
        <c:axPos val="r"/>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PLC payment  rate ($/bushel)</a:t>
                </a:r>
              </a:p>
            </c:rich>
          </c:tx>
          <c:layout>
            <c:manualLayout>
              <c:xMode val="edge"/>
              <c:yMode val="edge"/>
              <c:x val="0.77894584315223436"/>
              <c:y val="0.31946437111429937"/>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2176"/>
        <c:crosses val="max"/>
        <c:crossBetween val="between"/>
        <c:majorUnit val="0.05"/>
        <c:minorUnit val="0.01"/>
      </c:valAx>
      <c:spPr>
        <a:solidFill>
          <a:srgbClr val="FFFFFF"/>
        </a:solidFill>
        <a:ln w="12700">
          <a:solidFill>
            <a:srgbClr val="808080"/>
          </a:solidFill>
          <a:prstDash val="solid"/>
        </a:ln>
        <a:effectLst/>
      </c:spPr>
    </c:plotArea>
    <c:legend>
      <c:legendPos val="r"/>
      <c:layout>
        <c:manualLayout>
          <c:xMode val="edge"/>
          <c:yMode val="edge"/>
          <c:x val="0.8056897766458383"/>
          <c:y val="0.34582677165354331"/>
          <c:w val="0.19098659568967483"/>
          <c:h val="0.14735335882349518"/>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9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US" sz="1200" b="1" i="0" u="none" strike="noStrike" baseline="0">
                <a:solidFill>
                  <a:srgbClr val="000000"/>
                </a:solidFill>
                <a:latin typeface="Arial"/>
                <a:cs typeface="Arial"/>
              </a:rPr>
              <a:t>Figure 1.  Weekly model and World Agricultural Supply and Demand Estimates (WASDE) forecasts of U.S. wheat producers' marketing year average (MYA) price (season-average price) and implied price loss coverage (PLC) payment rate, marketing year 2025/26</a:t>
            </a:r>
          </a:p>
        </c:rich>
      </c:tx>
      <c:layout>
        <c:manualLayout>
          <c:xMode val="edge"/>
          <c:yMode val="edge"/>
          <c:x val="0.11234417196864199"/>
          <c:y val="2.1711861437830309E-2"/>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6.1374819941222424E-2"/>
          <c:y val="0.15208045087235675"/>
          <c:w val="0.67883704350409568"/>
          <c:h val="0.69440507756811953"/>
        </c:manualLayout>
      </c:layout>
      <c:lineChart>
        <c:grouping val="standard"/>
        <c:varyColors val="0"/>
        <c:ser>
          <c:idx val="6"/>
          <c:order val="2"/>
          <c:tx>
            <c:strRef>
              <c:f>Wheat25!$B$97</c:f>
              <c:strCache>
                <c:ptCount val="1"/>
                <c:pt idx="0">
                  <c:v>MYA price model forecast</c:v>
                </c:pt>
              </c:strCache>
            </c:strRef>
          </c:tx>
          <c:spPr>
            <a:ln w="28575" cap="rnd" cmpd="sng" algn="ctr">
              <a:solidFill>
                <a:srgbClr val="88CCEE"/>
              </a:solidFill>
              <a:prstDash val="solid"/>
              <a:round/>
            </a:ln>
            <a:effectLst/>
          </c:spPr>
          <c:marker>
            <c:symbol val="none"/>
          </c:marker>
          <c:cat>
            <c:numRef>
              <c:f>Wheat25!$A$99:$A$185</c:f>
              <c:numCache>
                <c:formatCode>m/d/yyyy</c:formatCode>
                <c:ptCount val="87"/>
                <c:pt idx="0">
                  <c:v>45596</c:v>
                </c:pt>
                <c:pt idx="1">
                  <c:v>45603</c:v>
                </c:pt>
                <c:pt idx="2">
                  <c:v>45610</c:v>
                </c:pt>
                <c:pt idx="3">
                  <c:v>45617</c:v>
                </c:pt>
                <c:pt idx="4">
                  <c:v>45624</c:v>
                </c:pt>
                <c:pt idx="5">
                  <c:v>45631</c:v>
                </c:pt>
                <c:pt idx="6">
                  <c:v>45638</c:v>
                </c:pt>
                <c:pt idx="7">
                  <c:v>45645</c:v>
                </c:pt>
                <c:pt idx="8">
                  <c:v>45652</c:v>
                </c:pt>
                <c:pt idx="9">
                  <c:v>45659</c:v>
                </c:pt>
                <c:pt idx="10">
                  <c:v>45666</c:v>
                </c:pt>
                <c:pt idx="11">
                  <c:v>45673</c:v>
                </c:pt>
                <c:pt idx="12">
                  <c:v>45680</c:v>
                </c:pt>
                <c:pt idx="13">
                  <c:v>45687</c:v>
                </c:pt>
                <c:pt idx="14">
                  <c:v>45694</c:v>
                </c:pt>
                <c:pt idx="15">
                  <c:v>45701</c:v>
                </c:pt>
                <c:pt idx="16">
                  <c:v>45708</c:v>
                </c:pt>
                <c:pt idx="17">
                  <c:v>45715</c:v>
                </c:pt>
                <c:pt idx="18">
                  <c:v>45722</c:v>
                </c:pt>
                <c:pt idx="19">
                  <c:v>45729</c:v>
                </c:pt>
                <c:pt idx="20">
                  <c:v>45736</c:v>
                </c:pt>
                <c:pt idx="21">
                  <c:v>45743</c:v>
                </c:pt>
                <c:pt idx="22">
                  <c:v>45750</c:v>
                </c:pt>
                <c:pt idx="23">
                  <c:v>45757</c:v>
                </c:pt>
                <c:pt idx="24">
                  <c:v>45764</c:v>
                </c:pt>
                <c:pt idx="25">
                  <c:v>45771</c:v>
                </c:pt>
                <c:pt idx="26">
                  <c:v>45778</c:v>
                </c:pt>
                <c:pt idx="27">
                  <c:v>45785</c:v>
                </c:pt>
                <c:pt idx="28">
                  <c:v>45792</c:v>
                </c:pt>
                <c:pt idx="29">
                  <c:v>45799</c:v>
                </c:pt>
                <c:pt idx="30">
                  <c:v>45806</c:v>
                </c:pt>
                <c:pt idx="31">
                  <c:v>45813</c:v>
                </c:pt>
                <c:pt idx="32">
                  <c:v>45820</c:v>
                </c:pt>
                <c:pt idx="33">
                  <c:v>45827</c:v>
                </c:pt>
                <c:pt idx="34">
                  <c:v>45834</c:v>
                </c:pt>
                <c:pt idx="35">
                  <c:v>45841</c:v>
                </c:pt>
                <c:pt idx="36">
                  <c:v>45848</c:v>
                </c:pt>
                <c:pt idx="37">
                  <c:v>45855</c:v>
                </c:pt>
                <c:pt idx="38">
                  <c:v>45862</c:v>
                </c:pt>
                <c:pt idx="39">
                  <c:v>45869</c:v>
                </c:pt>
                <c:pt idx="40">
                  <c:v>45876</c:v>
                </c:pt>
                <c:pt idx="41">
                  <c:v>45883</c:v>
                </c:pt>
                <c:pt idx="42">
                  <c:v>45890</c:v>
                </c:pt>
                <c:pt idx="43">
                  <c:v>45897</c:v>
                </c:pt>
                <c:pt idx="44">
                  <c:v>45904</c:v>
                </c:pt>
                <c:pt idx="45">
                  <c:v>45911</c:v>
                </c:pt>
                <c:pt idx="46">
                  <c:v>45918</c:v>
                </c:pt>
                <c:pt idx="47">
                  <c:v>45925</c:v>
                </c:pt>
                <c:pt idx="48">
                  <c:v>45932</c:v>
                </c:pt>
                <c:pt idx="49">
                  <c:v>45939</c:v>
                </c:pt>
                <c:pt idx="50">
                  <c:v>45946</c:v>
                </c:pt>
                <c:pt idx="51">
                  <c:v>45953</c:v>
                </c:pt>
                <c:pt idx="52">
                  <c:v>45960</c:v>
                </c:pt>
                <c:pt idx="53">
                  <c:v>45967</c:v>
                </c:pt>
                <c:pt idx="54">
                  <c:v>45974</c:v>
                </c:pt>
                <c:pt idx="55">
                  <c:v>45981</c:v>
                </c:pt>
                <c:pt idx="56">
                  <c:v>45988</c:v>
                </c:pt>
                <c:pt idx="57">
                  <c:v>45995</c:v>
                </c:pt>
                <c:pt idx="58">
                  <c:v>46002</c:v>
                </c:pt>
                <c:pt idx="59">
                  <c:v>46009</c:v>
                </c:pt>
                <c:pt idx="60">
                  <c:v>46016</c:v>
                </c:pt>
                <c:pt idx="61">
                  <c:v>46023</c:v>
                </c:pt>
                <c:pt idx="62">
                  <c:v>46030</c:v>
                </c:pt>
                <c:pt idx="63">
                  <c:v>46037</c:v>
                </c:pt>
                <c:pt idx="64">
                  <c:v>46044</c:v>
                </c:pt>
                <c:pt idx="65">
                  <c:v>46051</c:v>
                </c:pt>
                <c:pt idx="66">
                  <c:v>46058</c:v>
                </c:pt>
                <c:pt idx="67">
                  <c:v>46065</c:v>
                </c:pt>
                <c:pt idx="68">
                  <c:v>46072</c:v>
                </c:pt>
                <c:pt idx="69">
                  <c:v>46079</c:v>
                </c:pt>
                <c:pt idx="70">
                  <c:v>46086</c:v>
                </c:pt>
                <c:pt idx="71">
                  <c:v>46093</c:v>
                </c:pt>
                <c:pt idx="72">
                  <c:v>46100</c:v>
                </c:pt>
                <c:pt idx="73">
                  <c:v>46107</c:v>
                </c:pt>
                <c:pt idx="74">
                  <c:v>46114</c:v>
                </c:pt>
                <c:pt idx="75">
                  <c:v>46121</c:v>
                </c:pt>
                <c:pt idx="76">
                  <c:v>46128</c:v>
                </c:pt>
                <c:pt idx="77">
                  <c:v>46135</c:v>
                </c:pt>
                <c:pt idx="78">
                  <c:v>46142</c:v>
                </c:pt>
                <c:pt idx="79">
                  <c:v>46149</c:v>
                </c:pt>
                <c:pt idx="80">
                  <c:v>46156</c:v>
                </c:pt>
                <c:pt idx="81">
                  <c:v>46163</c:v>
                </c:pt>
                <c:pt idx="82">
                  <c:v>46170</c:v>
                </c:pt>
                <c:pt idx="83">
                  <c:v>46177</c:v>
                </c:pt>
                <c:pt idx="84">
                  <c:v>46184</c:v>
                </c:pt>
                <c:pt idx="85">
                  <c:v>46191</c:v>
                </c:pt>
                <c:pt idx="86">
                  <c:v>46198</c:v>
                </c:pt>
              </c:numCache>
            </c:numRef>
          </c:cat>
          <c:val>
            <c:numRef>
              <c:f>Wheat25!$B$99:$B$185</c:f>
              <c:numCache>
                <c:formatCode>0.00</c:formatCode>
                <c:ptCount val="87"/>
                <c:pt idx="0">
                  <c:v>6.1942654465587497</c:v>
                </c:pt>
                <c:pt idx="1">
                  <c:v>6.1618702348353303</c:v>
                </c:pt>
                <c:pt idx="2">
                  <c:v>5.8399385347239603</c:v>
                </c:pt>
                <c:pt idx="3">
                  <c:v>6.0100817585633797</c:v>
                </c:pt>
                <c:pt idx="4">
                  <c:v>5.82160929704545</c:v>
                </c:pt>
                <c:pt idx="5">
                  <c:v>5.8848256657892204</c:v>
                </c:pt>
                <c:pt idx="6">
                  <c:v>5.9479469367293998</c:v>
                </c:pt>
                <c:pt idx="7">
                  <c:v>5.7774689498928096</c:v>
                </c:pt>
                <c:pt idx="8">
                  <c:v>5.8512737725159303</c:v>
                </c:pt>
                <c:pt idx="9">
                  <c:v>5.8620470072864297</c:v>
                </c:pt>
                <c:pt idx="10">
                  <c:v>5.8171266757041797</c:v>
                </c:pt>
                <c:pt idx="11">
                  <c:v>5.8452863887926902</c:v>
                </c:pt>
                <c:pt idx="12">
                  <c:v>6.0413951588180197</c:v>
                </c:pt>
                <c:pt idx="13">
                  <c:v>6.1805448993732499</c:v>
                </c:pt>
                <c:pt idx="14">
                  <c:v>6.3407770000000001</c:v>
                </c:pt>
                <c:pt idx="15">
                  <c:v>6.2910769999999996</c:v>
                </c:pt>
                <c:pt idx="16">
                  <c:v>6.4204080000000001</c:v>
                </c:pt>
                <c:pt idx="17">
                  <c:v>6.0768950000000004</c:v>
                </c:pt>
                <c:pt idx="18">
                  <c:v>5.9697630000000004</c:v>
                </c:pt>
                <c:pt idx="19">
                  <c:v>6.1095389999999998</c:v>
                </c:pt>
                <c:pt idx="20">
                  <c:v>6.117299</c:v>
                </c:pt>
                <c:pt idx="21">
                  <c:v>5.9238819999999999</c:v>
                </c:pt>
                <c:pt idx="22">
                  <c:v>5.9374140000000004</c:v>
                </c:pt>
                <c:pt idx="23">
                  <c:v>5.9378590000000004</c:v>
                </c:pt>
                <c:pt idx="24">
                  <c:v>5.9616280000000001</c:v>
                </c:pt>
                <c:pt idx="25">
                  <c:v>5.8129860000000004</c:v>
                </c:pt>
                <c:pt idx="26">
                  <c:v>5.6296530000000002</c:v>
                </c:pt>
              </c:numCache>
            </c:numRef>
          </c:val>
          <c:smooth val="0"/>
          <c:extLst>
            <c:ext xmlns:c16="http://schemas.microsoft.com/office/drawing/2014/chart" uri="{C3380CC4-5D6E-409C-BE32-E72D297353CC}">
              <c16:uniqueId val="{00000000-1C0C-40C2-947C-6C4997B2BE19}"/>
            </c:ext>
          </c:extLst>
        </c:ser>
        <c:ser>
          <c:idx val="2"/>
          <c:order val="3"/>
          <c:tx>
            <c:strRef>
              <c:f>Wheat25!$C$97</c:f>
              <c:strCache>
                <c:ptCount val="1"/>
                <c:pt idx="0">
                  <c:v>MYA price WASDE projection</c:v>
                </c:pt>
              </c:strCache>
            </c:strRef>
          </c:tx>
          <c:spPr>
            <a:ln w="28575" cap="rnd" cmpd="sng" algn="ctr">
              <a:solidFill>
                <a:srgbClr val="44AA99"/>
              </a:solidFill>
              <a:prstDash val="solid"/>
              <a:round/>
            </a:ln>
            <a:effectLst/>
          </c:spPr>
          <c:marker>
            <c:symbol val="none"/>
          </c:marker>
          <c:cat>
            <c:numRef>
              <c:f>Wheat25!$A$99:$A$185</c:f>
              <c:numCache>
                <c:formatCode>m/d/yyyy</c:formatCode>
                <c:ptCount val="87"/>
                <c:pt idx="0">
                  <c:v>45596</c:v>
                </c:pt>
                <c:pt idx="1">
                  <c:v>45603</c:v>
                </c:pt>
                <c:pt idx="2">
                  <c:v>45610</c:v>
                </c:pt>
                <c:pt idx="3">
                  <c:v>45617</c:v>
                </c:pt>
                <c:pt idx="4">
                  <c:v>45624</c:v>
                </c:pt>
                <c:pt idx="5">
                  <c:v>45631</c:v>
                </c:pt>
                <c:pt idx="6">
                  <c:v>45638</c:v>
                </c:pt>
                <c:pt idx="7">
                  <c:v>45645</c:v>
                </c:pt>
                <c:pt idx="8">
                  <c:v>45652</c:v>
                </c:pt>
                <c:pt idx="9">
                  <c:v>45659</c:v>
                </c:pt>
                <c:pt idx="10">
                  <c:v>45666</c:v>
                </c:pt>
                <c:pt idx="11">
                  <c:v>45673</c:v>
                </c:pt>
                <c:pt idx="12">
                  <c:v>45680</c:v>
                </c:pt>
                <c:pt idx="13">
                  <c:v>45687</c:v>
                </c:pt>
                <c:pt idx="14">
                  <c:v>45694</c:v>
                </c:pt>
                <c:pt idx="15">
                  <c:v>45701</c:v>
                </c:pt>
                <c:pt idx="16">
                  <c:v>45708</c:v>
                </c:pt>
                <c:pt idx="17">
                  <c:v>45715</c:v>
                </c:pt>
                <c:pt idx="18">
                  <c:v>45722</c:v>
                </c:pt>
                <c:pt idx="19">
                  <c:v>45729</c:v>
                </c:pt>
                <c:pt idx="20">
                  <c:v>45736</c:v>
                </c:pt>
                <c:pt idx="21">
                  <c:v>45743</c:v>
                </c:pt>
                <c:pt idx="22">
                  <c:v>45750</c:v>
                </c:pt>
                <c:pt idx="23">
                  <c:v>45757</c:v>
                </c:pt>
                <c:pt idx="24">
                  <c:v>45764</c:v>
                </c:pt>
                <c:pt idx="25">
                  <c:v>45771</c:v>
                </c:pt>
                <c:pt idx="26">
                  <c:v>45778</c:v>
                </c:pt>
                <c:pt idx="27">
                  <c:v>45785</c:v>
                </c:pt>
                <c:pt idx="28">
                  <c:v>45792</c:v>
                </c:pt>
                <c:pt idx="29">
                  <c:v>45799</c:v>
                </c:pt>
                <c:pt idx="30">
                  <c:v>45806</c:v>
                </c:pt>
                <c:pt idx="31">
                  <c:v>45813</c:v>
                </c:pt>
                <c:pt idx="32">
                  <c:v>45820</c:v>
                </c:pt>
                <c:pt idx="33">
                  <c:v>45827</c:v>
                </c:pt>
                <c:pt idx="34">
                  <c:v>45834</c:v>
                </c:pt>
                <c:pt idx="35">
                  <c:v>45841</c:v>
                </c:pt>
                <c:pt idx="36">
                  <c:v>45848</c:v>
                </c:pt>
                <c:pt idx="37">
                  <c:v>45855</c:v>
                </c:pt>
                <c:pt idx="38">
                  <c:v>45862</c:v>
                </c:pt>
                <c:pt idx="39">
                  <c:v>45869</c:v>
                </c:pt>
                <c:pt idx="40">
                  <c:v>45876</c:v>
                </c:pt>
                <c:pt idx="41">
                  <c:v>45883</c:v>
                </c:pt>
                <c:pt idx="42">
                  <c:v>45890</c:v>
                </c:pt>
                <c:pt idx="43">
                  <c:v>45897</c:v>
                </c:pt>
                <c:pt idx="44">
                  <c:v>45904</c:v>
                </c:pt>
                <c:pt idx="45">
                  <c:v>45911</c:v>
                </c:pt>
                <c:pt idx="46">
                  <c:v>45918</c:v>
                </c:pt>
                <c:pt idx="47">
                  <c:v>45925</c:v>
                </c:pt>
                <c:pt idx="48">
                  <c:v>45932</c:v>
                </c:pt>
                <c:pt idx="49">
                  <c:v>45939</c:v>
                </c:pt>
                <c:pt idx="50">
                  <c:v>45946</c:v>
                </c:pt>
                <c:pt idx="51">
                  <c:v>45953</c:v>
                </c:pt>
                <c:pt idx="52">
                  <c:v>45960</c:v>
                </c:pt>
                <c:pt idx="53">
                  <c:v>45967</c:v>
                </c:pt>
                <c:pt idx="54">
                  <c:v>45974</c:v>
                </c:pt>
                <c:pt idx="55">
                  <c:v>45981</c:v>
                </c:pt>
                <c:pt idx="56">
                  <c:v>45988</c:v>
                </c:pt>
                <c:pt idx="57">
                  <c:v>45995</c:v>
                </c:pt>
                <c:pt idx="58">
                  <c:v>46002</c:v>
                </c:pt>
                <c:pt idx="59">
                  <c:v>46009</c:v>
                </c:pt>
                <c:pt idx="60">
                  <c:v>46016</c:v>
                </c:pt>
                <c:pt idx="61">
                  <c:v>46023</c:v>
                </c:pt>
                <c:pt idx="62">
                  <c:v>46030</c:v>
                </c:pt>
                <c:pt idx="63">
                  <c:v>46037</c:v>
                </c:pt>
                <c:pt idx="64">
                  <c:v>46044</c:v>
                </c:pt>
                <c:pt idx="65">
                  <c:v>46051</c:v>
                </c:pt>
                <c:pt idx="66">
                  <c:v>46058</c:v>
                </c:pt>
                <c:pt idx="67">
                  <c:v>46065</c:v>
                </c:pt>
                <c:pt idx="68">
                  <c:v>46072</c:v>
                </c:pt>
                <c:pt idx="69">
                  <c:v>46079</c:v>
                </c:pt>
                <c:pt idx="70">
                  <c:v>46086</c:v>
                </c:pt>
                <c:pt idx="71">
                  <c:v>46093</c:v>
                </c:pt>
                <c:pt idx="72">
                  <c:v>46100</c:v>
                </c:pt>
                <c:pt idx="73">
                  <c:v>46107</c:v>
                </c:pt>
                <c:pt idx="74">
                  <c:v>46114</c:v>
                </c:pt>
                <c:pt idx="75">
                  <c:v>46121</c:v>
                </c:pt>
                <c:pt idx="76">
                  <c:v>46128</c:v>
                </c:pt>
                <c:pt idx="77">
                  <c:v>46135</c:v>
                </c:pt>
                <c:pt idx="78">
                  <c:v>46142</c:v>
                </c:pt>
                <c:pt idx="79">
                  <c:v>46149</c:v>
                </c:pt>
                <c:pt idx="80">
                  <c:v>46156</c:v>
                </c:pt>
                <c:pt idx="81">
                  <c:v>46163</c:v>
                </c:pt>
                <c:pt idx="82">
                  <c:v>46170</c:v>
                </c:pt>
                <c:pt idx="83">
                  <c:v>46177</c:v>
                </c:pt>
                <c:pt idx="84">
                  <c:v>46184</c:v>
                </c:pt>
                <c:pt idx="85">
                  <c:v>46191</c:v>
                </c:pt>
                <c:pt idx="86">
                  <c:v>46198</c:v>
                </c:pt>
              </c:numCache>
            </c:numRef>
          </c:cat>
          <c:val>
            <c:numRef>
              <c:f>Wheat25!$C$99:$C$185</c:f>
              <c:numCache>
                <c:formatCode>0.00</c:formatCode>
                <c:ptCount val="87"/>
              </c:numCache>
            </c:numRef>
          </c:val>
          <c:smooth val="0"/>
          <c:extLst>
            <c:ext xmlns:c16="http://schemas.microsoft.com/office/drawing/2014/chart" uri="{C3380CC4-5D6E-409C-BE32-E72D297353CC}">
              <c16:uniqueId val="{00000001-1C0C-40C2-947C-6C4997B2BE19}"/>
            </c:ext>
          </c:extLst>
        </c:ser>
        <c:ser>
          <c:idx val="1"/>
          <c:order val="4"/>
          <c:tx>
            <c:strRef>
              <c:f>Wheat25!$E$97</c:f>
              <c:strCache>
                <c:ptCount val="1"/>
                <c:pt idx="0">
                  <c:v>Effective reference price</c:v>
                </c:pt>
              </c:strCache>
            </c:strRef>
          </c:tx>
          <c:spPr>
            <a:ln w="28575" cap="rnd" cmpd="sng" algn="ctr">
              <a:solidFill>
                <a:schemeClr val="accent4">
                  <a:shade val="95000"/>
                  <a:satMod val="105000"/>
                </a:schemeClr>
              </a:solidFill>
              <a:prstDash val="sysDash"/>
              <a:round/>
            </a:ln>
            <a:effectLst/>
          </c:spPr>
          <c:marker>
            <c:symbol val="none"/>
          </c:marker>
          <c:cat>
            <c:numRef>
              <c:f>Wheat25!$A$99:$A$185</c:f>
              <c:numCache>
                <c:formatCode>m/d/yyyy</c:formatCode>
                <c:ptCount val="87"/>
                <c:pt idx="0">
                  <c:v>45596</c:v>
                </c:pt>
                <c:pt idx="1">
                  <c:v>45603</c:v>
                </c:pt>
                <c:pt idx="2">
                  <c:v>45610</c:v>
                </c:pt>
                <c:pt idx="3">
                  <c:v>45617</c:v>
                </c:pt>
                <c:pt idx="4">
                  <c:v>45624</c:v>
                </c:pt>
                <c:pt idx="5">
                  <c:v>45631</c:v>
                </c:pt>
                <c:pt idx="6">
                  <c:v>45638</c:v>
                </c:pt>
                <c:pt idx="7">
                  <c:v>45645</c:v>
                </c:pt>
                <c:pt idx="8">
                  <c:v>45652</c:v>
                </c:pt>
                <c:pt idx="9">
                  <c:v>45659</c:v>
                </c:pt>
                <c:pt idx="10">
                  <c:v>45666</c:v>
                </c:pt>
                <c:pt idx="11">
                  <c:v>45673</c:v>
                </c:pt>
                <c:pt idx="12">
                  <c:v>45680</c:v>
                </c:pt>
                <c:pt idx="13">
                  <c:v>45687</c:v>
                </c:pt>
                <c:pt idx="14">
                  <c:v>45694</c:v>
                </c:pt>
                <c:pt idx="15">
                  <c:v>45701</c:v>
                </c:pt>
                <c:pt idx="16">
                  <c:v>45708</c:v>
                </c:pt>
                <c:pt idx="17">
                  <c:v>45715</c:v>
                </c:pt>
                <c:pt idx="18">
                  <c:v>45722</c:v>
                </c:pt>
                <c:pt idx="19">
                  <c:v>45729</c:v>
                </c:pt>
                <c:pt idx="20">
                  <c:v>45736</c:v>
                </c:pt>
                <c:pt idx="21">
                  <c:v>45743</c:v>
                </c:pt>
                <c:pt idx="22">
                  <c:v>45750</c:v>
                </c:pt>
                <c:pt idx="23">
                  <c:v>45757</c:v>
                </c:pt>
                <c:pt idx="24">
                  <c:v>45764</c:v>
                </c:pt>
                <c:pt idx="25">
                  <c:v>45771</c:v>
                </c:pt>
                <c:pt idx="26">
                  <c:v>45778</c:v>
                </c:pt>
                <c:pt idx="27">
                  <c:v>45785</c:v>
                </c:pt>
                <c:pt idx="28">
                  <c:v>45792</c:v>
                </c:pt>
                <c:pt idx="29">
                  <c:v>45799</c:v>
                </c:pt>
                <c:pt idx="30">
                  <c:v>45806</c:v>
                </c:pt>
                <c:pt idx="31">
                  <c:v>45813</c:v>
                </c:pt>
                <c:pt idx="32">
                  <c:v>45820</c:v>
                </c:pt>
                <c:pt idx="33">
                  <c:v>45827</c:v>
                </c:pt>
                <c:pt idx="34">
                  <c:v>45834</c:v>
                </c:pt>
                <c:pt idx="35">
                  <c:v>45841</c:v>
                </c:pt>
                <c:pt idx="36">
                  <c:v>45848</c:v>
                </c:pt>
                <c:pt idx="37">
                  <c:v>45855</c:v>
                </c:pt>
                <c:pt idx="38">
                  <c:v>45862</c:v>
                </c:pt>
                <c:pt idx="39">
                  <c:v>45869</c:v>
                </c:pt>
                <c:pt idx="40">
                  <c:v>45876</c:v>
                </c:pt>
                <c:pt idx="41">
                  <c:v>45883</c:v>
                </c:pt>
                <c:pt idx="42">
                  <c:v>45890</c:v>
                </c:pt>
                <c:pt idx="43">
                  <c:v>45897</c:v>
                </c:pt>
                <c:pt idx="44">
                  <c:v>45904</c:v>
                </c:pt>
                <c:pt idx="45">
                  <c:v>45911</c:v>
                </c:pt>
                <c:pt idx="46">
                  <c:v>45918</c:v>
                </c:pt>
                <c:pt idx="47">
                  <c:v>45925</c:v>
                </c:pt>
                <c:pt idx="48">
                  <c:v>45932</c:v>
                </c:pt>
                <c:pt idx="49">
                  <c:v>45939</c:v>
                </c:pt>
                <c:pt idx="50">
                  <c:v>45946</c:v>
                </c:pt>
                <c:pt idx="51">
                  <c:v>45953</c:v>
                </c:pt>
                <c:pt idx="52">
                  <c:v>45960</c:v>
                </c:pt>
                <c:pt idx="53">
                  <c:v>45967</c:v>
                </c:pt>
                <c:pt idx="54">
                  <c:v>45974</c:v>
                </c:pt>
                <c:pt idx="55">
                  <c:v>45981</c:v>
                </c:pt>
                <c:pt idx="56">
                  <c:v>45988</c:v>
                </c:pt>
                <c:pt idx="57">
                  <c:v>45995</c:v>
                </c:pt>
                <c:pt idx="58">
                  <c:v>46002</c:v>
                </c:pt>
                <c:pt idx="59">
                  <c:v>46009</c:v>
                </c:pt>
                <c:pt idx="60">
                  <c:v>46016</c:v>
                </c:pt>
                <c:pt idx="61">
                  <c:v>46023</c:v>
                </c:pt>
                <c:pt idx="62">
                  <c:v>46030</c:v>
                </c:pt>
                <c:pt idx="63">
                  <c:v>46037</c:v>
                </c:pt>
                <c:pt idx="64">
                  <c:v>46044</c:v>
                </c:pt>
                <c:pt idx="65">
                  <c:v>46051</c:v>
                </c:pt>
                <c:pt idx="66">
                  <c:v>46058</c:v>
                </c:pt>
                <c:pt idx="67">
                  <c:v>46065</c:v>
                </c:pt>
                <c:pt idx="68">
                  <c:v>46072</c:v>
                </c:pt>
                <c:pt idx="69">
                  <c:v>46079</c:v>
                </c:pt>
                <c:pt idx="70">
                  <c:v>46086</c:v>
                </c:pt>
                <c:pt idx="71">
                  <c:v>46093</c:v>
                </c:pt>
                <c:pt idx="72">
                  <c:v>46100</c:v>
                </c:pt>
                <c:pt idx="73">
                  <c:v>46107</c:v>
                </c:pt>
                <c:pt idx="74">
                  <c:v>46114</c:v>
                </c:pt>
                <c:pt idx="75">
                  <c:v>46121</c:v>
                </c:pt>
                <c:pt idx="76">
                  <c:v>46128</c:v>
                </c:pt>
                <c:pt idx="77">
                  <c:v>46135</c:v>
                </c:pt>
                <c:pt idx="78">
                  <c:v>46142</c:v>
                </c:pt>
                <c:pt idx="79">
                  <c:v>46149</c:v>
                </c:pt>
                <c:pt idx="80">
                  <c:v>46156</c:v>
                </c:pt>
                <c:pt idx="81">
                  <c:v>46163</c:v>
                </c:pt>
                <c:pt idx="82">
                  <c:v>46170</c:v>
                </c:pt>
                <c:pt idx="83">
                  <c:v>46177</c:v>
                </c:pt>
                <c:pt idx="84">
                  <c:v>46184</c:v>
                </c:pt>
                <c:pt idx="85">
                  <c:v>46191</c:v>
                </c:pt>
                <c:pt idx="86">
                  <c:v>46198</c:v>
                </c:pt>
              </c:numCache>
            </c:numRef>
          </c:cat>
          <c:val>
            <c:numRef>
              <c:f>Wheat25!$E$99:$E$185</c:f>
              <c:numCache>
                <c:formatCode>0.00</c:formatCode>
                <c:ptCount val="87"/>
                <c:pt idx="0">
                  <c:v>5.5646666666666702</c:v>
                </c:pt>
                <c:pt idx="1">
                  <c:v>5.5646666666666702</c:v>
                </c:pt>
                <c:pt idx="2">
                  <c:v>5.5646666666666702</c:v>
                </c:pt>
                <c:pt idx="3">
                  <c:v>5.5646666666666702</c:v>
                </c:pt>
                <c:pt idx="4">
                  <c:v>5.5646666666666702</c:v>
                </c:pt>
                <c:pt idx="5">
                  <c:v>5.5646666666666702</c:v>
                </c:pt>
                <c:pt idx="6">
                  <c:v>5.5646666666666702</c:v>
                </c:pt>
                <c:pt idx="7">
                  <c:v>5.5646666666666702</c:v>
                </c:pt>
                <c:pt idx="8">
                  <c:v>5.5646666666666702</c:v>
                </c:pt>
                <c:pt idx="9">
                  <c:v>5.5646666666666702</c:v>
                </c:pt>
                <c:pt idx="10">
                  <c:v>5.5646666666666702</c:v>
                </c:pt>
                <c:pt idx="11">
                  <c:v>5.5646666666666702</c:v>
                </c:pt>
                <c:pt idx="12">
                  <c:v>5.5646666666666702</c:v>
                </c:pt>
                <c:pt idx="13">
                  <c:v>5.5646666666666702</c:v>
                </c:pt>
                <c:pt idx="14">
                  <c:v>5.5646666666666702</c:v>
                </c:pt>
                <c:pt idx="15">
                  <c:v>5.5646666666666702</c:v>
                </c:pt>
                <c:pt idx="16">
                  <c:v>5.5646666666666702</c:v>
                </c:pt>
                <c:pt idx="17">
                  <c:v>5.5646666666666702</c:v>
                </c:pt>
                <c:pt idx="18">
                  <c:v>5.5646666666666702</c:v>
                </c:pt>
                <c:pt idx="19">
                  <c:v>5.5646666666666702</c:v>
                </c:pt>
                <c:pt idx="20">
                  <c:v>5.5646666666666702</c:v>
                </c:pt>
                <c:pt idx="21">
                  <c:v>5.5646666666666702</c:v>
                </c:pt>
                <c:pt idx="22">
                  <c:v>5.5646666666666702</c:v>
                </c:pt>
                <c:pt idx="23">
                  <c:v>5.5646666666666702</c:v>
                </c:pt>
                <c:pt idx="24">
                  <c:v>5.5646666666666702</c:v>
                </c:pt>
                <c:pt idx="25">
                  <c:v>5.5646666666666702</c:v>
                </c:pt>
                <c:pt idx="26">
                  <c:v>5.5646666666666702</c:v>
                </c:pt>
                <c:pt idx="27">
                  <c:v>5.5646666666666702</c:v>
                </c:pt>
                <c:pt idx="28">
                  <c:v>5.5646666666666702</c:v>
                </c:pt>
                <c:pt idx="29">
                  <c:v>5.5646666666666702</c:v>
                </c:pt>
                <c:pt idx="30">
                  <c:v>5.5646666666666702</c:v>
                </c:pt>
                <c:pt idx="31">
                  <c:v>5.5646666666666702</c:v>
                </c:pt>
                <c:pt idx="32">
                  <c:v>5.5646666666666702</c:v>
                </c:pt>
                <c:pt idx="33">
                  <c:v>5.5646666666666702</c:v>
                </c:pt>
                <c:pt idx="34">
                  <c:v>5.5646666666666702</c:v>
                </c:pt>
                <c:pt idx="35">
                  <c:v>5.5646666666666702</c:v>
                </c:pt>
                <c:pt idx="36">
                  <c:v>5.5646666666666702</c:v>
                </c:pt>
                <c:pt idx="37">
                  <c:v>5.5646666666666702</c:v>
                </c:pt>
                <c:pt idx="38">
                  <c:v>5.5646666666666702</c:v>
                </c:pt>
                <c:pt idx="39">
                  <c:v>5.5646666666666702</c:v>
                </c:pt>
                <c:pt idx="40">
                  <c:v>5.5646666666666702</c:v>
                </c:pt>
                <c:pt idx="41">
                  <c:v>5.5646666666666702</c:v>
                </c:pt>
                <c:pt idx="42">
                  <c:v>5.5646666666666702</c:v>
                </c:pt>
                <c:pt idx="43">
                  <c:v>5.5646666666666702</c:v>
                </c:pt>
                <c:pt idx="44">
                  <c:v>5.5646666666666702</c:v>
                </c:pt>
                <c:pt idx="45">
                  <c:v>5.5646666666666702</c:v>
                </c:pt>
                <c:pt idx="46">
                  <c:v>5.5646666666666702</c:v>
                </c:pt>
                <c:pt idx="47">
                  <c:v>5.5646666666666702</c:v>
                </c:pt>
                <c:pt idx="48">
                  <c:v>5.5646666666666702</c:v>
                </c:pt>
                <c:pt idx="49">
                  <c:v>5.5646666666666702</c:v>
                </c:pt>
                <c:pt idx="50">
                  <c:v>5.5646666666666702</c:v>
                </c:pt>
                <c:pt idx="51">
                  <c:v>5.5646666666666702</c:v>
                </c:pt>
                <c:pt idx="52">
                  <c:v>5.5646666666666702</c:v>
                </c:pt>
                <c:pt idx="53">
                  <c:v>5.5646666666666702</c:v>
                </c:pt>
                <c:pt idx="54">
                  <c:v>5.5646666666666702</c:v>
                </c:pt>
                <c:pt idx="55">
                  <c:v>5.5646666666666702</c:v>
                </c:pt>
                <c:pt idx="56">
                  <c:v>5.5646666666666702</c:v>
                </c:pt>
                <c:pt idx="57">
                  <c:v>5.5646666666666702</c:v>
                </c:pt>
                <c:pt idx="58">
                  <c:v>5.5646666666666702</c:v>
                </c:pt>
                <c:pt idx="59">
                  <c:v>5.5646666666666702</c:v>
                </c:pt>
                <c:pt idx="60">
                  <c:v>5.5646666666666702</c:v>
                </c:pt>
                <c:pt idx="61">
                  <c:v>5.5646666666666702</c:v>
                </c:pt>
                <c:pt idx="62">
                  <c:v>5.5646666666666702</c:v>
                </c:pt>
                <c:pt idx="63">
                  <c:v>5.5646666666666702</c:v>
                </c:pt>
                <c:pt idx="64">
                  <c:v>5.5646666666666702</c:v>
                </c:pt>
                <c:pt idx="65">
                  <c:v>5.5646666666666702</c:v>
                </c:pt>
                <c:pt idx="66">
                  <c:v>5.5646666666666702</c:v>
                </c:pt>
                <c:pt idx="67">
                  <c:v>5.5646666666666702</c:v>
                </c:pt>
                <c:pt idx="68">
                  <c:v>5.5646666666666702</c:v>
                </c:pt>
                <c:pt idx="69">
                  <c:v>5.5646666666666702</c:v>
                </c:pt>
                <c:pt idx="70">
                  <c:v>5.5646666666666702</c:v>
                </c:pt>
                <c:pt idx="71">
                  <c:v>5.5646666666666702</c:v>
                </c:pt>
                <c:pt idx="72">
                  <c:v>5.5646666666666702</c:v>
                </c:pt>
                <c:pt idx="73">
                  <c:v>5.5646666666666702</c:v>
                </c:pt>
                <c:pt idx="74">
                  <c:v>5.5646666666666702</c:v>
                </c:pt>
                <c:pt idx="75">
                  <c:v>5.5646666666666702</c:v>
                </c:pt>
                <c:pt idx="76">
                  <c:v>5.5646666666666702</c:v>
                </c:pt>
                <c:pt idx="77">
                  <c:v>5.5646666666666702</c:v>
                </c:pt>
                <c:pt idx="78">
                  <c:v>5.5646666666666702</c:v>
                </c:pt>
                <c:pt idx="79">
                  <c:v>5.5646666666666702</c:v>
                </c:pt>
                <c:pt idx="80">
                  <c:v>5.5646666666666702</c:v>
                </c:pt>
                <c:pt idx="81">
                  <c:v>5.5646666666666702</c:v>
                </c:pt>
                <c:pt idx="82">
                  <c:v>5.5646666666666702</c:v>
                </c:pt>
                <c:pt idx="83">
                  <c:v>5.5646666666666702</c:v>
                </c:pt>
                <c:pt idx="84">
                  <c:v>5.5646666666666702</c:v>
                </c:pt>
                <c:pt idx="85">
                  <c:v>5.5646666666666702</c:v>
                </c:pt>
                <c:pt idx="86">
                  <c:v>5.5646666666666702</c:v>
                </c:pt>
              </c:numCache>
            </c:numRef>
          </c:val>
          <c:smooth val="0"/>
          <c:extLst>
            <c:ext xmlns:c16="http://schemas.microsoft.com/office/drawing/2014/chart" uri="{C3380CC4-5D6E-409C-BE32-E72D297353CC}">
              <c16:uniqueId val="{00000002-1C0C-40C2-947C-6C4997B2BE19}"/>
            </c:ext>
          </c:extLst>
        </c:ser>
        <c:dLbls>
          <c:showLegendKey val="0"/>
          <c:showVal val="0"/>
          <c:showCatName val="0"/>
          <c:showSerName val="0"/>
          <c:showPercent val="0"/>
          <c:showBubbleSize val="0"/>
        </c:dLbls>
        <c:marker val="1"/>
        <c:smooth val="0"/>
        <c:axId val="2050337072"/>
        <c:axId val="2050337616"/>
      </c:lineChart>
      <c:lineChart>
        <c:grouping val="standard"/>
        <c:varyColors val="0"/>
        <c:ser>
          <c:idx val="0"/>
          <c:order val="0"/>
          <c:tx>
            <c:strRef>
              <c:f>Wheat25!$F$97</c:f>
              <c:strCache>
                <c:ptCount val="1"/>
                <c:pt idx="0">
                  <c:v>PLC payment rate model forecast </c:v>
                </c:pt>
              </c:strCache>
            </c:strRef>
          </c:tx>
          <c:spPr>
            <a:ln w="28575" cap="rnd" cmpd="sng" algn="ctr">
              <a:solidFill>
                <a:srgbClr val="CC4499"/>
              </a:solidFill>
              <a:prstDash val="solid"/>
              <a:round/>
            </a:ln>
            <a:effectLst/>
          </c:spPr>
          <c:marker>
            <c:symbol val="diamond"/>
            <c:size val="7"/>
            <c:spPr>
              <a:solidFill>
                <a:srgbClr val="CC4499"/>
              </a:solidFill>
              <a:ln w="9525" cap="flat" cmpd="sng" algn="ctr">
                <a:solidFill>
                  <a:srgbClr val="CC4499"/>
                </a:solidFill>
                <a:prstDash val="solid"/>
                <a:round/>
              </a:ln>
              <a:effectLst/>
            </c:spPr>
          </c:marker>
          <c:dPt>
            <c:idx val="20"/>
            <c:bubble3D val="0"/>
            <c:extLst>
              <c:ext xmlns:c16="http://schemas.microsoft.com/office/drawing/2014/chart" uri="{C3380CC4-5D6E-409C-BE32-E72D297353CC}">
                <c16:uniqueId val="{00000003-1C0C-40C2-947C-6C4997B2BE19}"/>
              </c:ext>
            </c:extLst>
          </c:dPt>
          <c:cat>
            <c:numRef>
              <c:f>Wheat25!$A$99:$A$244</c:f>
              <c:numCache>
                <c:formatCode>m/d/yyyy</c:formatCode>
                <c:ptCount val="146"/>
                <c:pt idx="0">
                  <c:v>45596</c:v>
                </c:pt>
                <c:pt idx="1">
                  <c:v>45603</c:v>
                </c:pt>
                <c:pt idx="2">
                  <c:v>45610</c:v>
                </c:pt>
                <c:pt idx="3">
                  <c:v>45617</c:v>
                </c:pt>
                <c:pt idx="4">
                  <c:v>45624</c:v>
                </c:pt>
                <c:pt idx="5">
                  <c:v>45631</c:v>
                </c:pt>
                <c:pt idx="6">
                  <c:v>45638</c:v>
                </c:pt>
                <c:pt idx="7">
                  <c:v>45645</c:v>
                </c:pt>
                <c:pt idx="8">
                  <c:v>45652</c:v>
                </c:pt>
                <c:pt idx="9">
                  <c:v>45659</c:v>
                </c:pt>
                <c:pt idx="10">
                  <c:v>45666</c:v>
                </c:pt>
                <c:pt idx="11">
                  <c:v>45673</c:v>
                </c:pt>
                <c:pt idx="12">
                  <c:v>45680</c:v>
                </c:pt>
                <c:pt idx="13">
                  <c:v>45687</c:v>
                </c:pt>
                <c:pt idx="14">
                  <c:v>45694</c:v>
                </c:pt>
                <c:pt idx="15">
                  <c:v>45701</c:v>
                </c:pt>
                <c:pt idx="16">
                  <c:v>45708</c:v>
                </c:pt>
                <c:pt idx="17">
                  <c:v>45715</c:v>
                </c:pt>
                <c:pt idx="18">
                  <c:v>45722</c:v>
                </c:pt>
                <c:pt idx="19">
                  <c:v>45729</c:v>
                </c:pt>
                <c:pt idx="20">
                  <c:v>45736</c:v>
                </c:pt>
                <c:pt idx="21">
                  <c:v>45743</c:v>
                </c:pt>
                <c:pt idx="22">
                  <c:v>45750</c:v>
                </c:pt>
                <c:pt idx="23">
                  <c:v>45757</c:v>
                </c:pt>
                <c:pt idx="24">
                  <c:v>45764</c:v>
                </c:pt>
                <c:pt idx="25">
                  <c:v>45771</c:v>
                </c:pt>
                <c:pt idx="26">
                  <c:v>45778</c:v>
                </c:pt>
                <c:pt idx="27">
                  <c:v>45785</c:v>
                </c:pt>
                <c:pt idx="28">
                  <c:v>45792</c:v>
                </c:pt>
                <c:pt idx="29">
                  <c:v>45799</c:v>
                </c:pt>
                <c:pt idx="30">
                  <c:v>45806</c:v>
                </c:pt>
                <c:pt idx="31">
                  <c:v>45813</c:v>
                </c:pt>
                <c:pt idx="32">
                  <c:v>45820</c:v>
                </c:pt>
                <c:pt idx="33">
                  <c:v>45827</c:v>
                </c:pt>
                <c:pt idx="34">
                  <c:v>45834</c:v>
                </c:pt>
                <c:pt idx="35">
                  <c:v>45841</c:v>
                </c:pt>
                <c:pt idx="36">
                  <c:v>45848</c:v>
                </c:pt>
                <c:pt idx="37">
                  <c:v>45855</c:v>
                </c:pt>
                <c:pt idx="38">
                  <c:v>45862</c:v>
                </c:pt>
                <c:pt idx="39">
                  <c:v>45869</c:v>
                </c:pt>
                <c:pt idx="40">
                  <c:v>45876</c:v>
                </c:pt>
                <c:pt idx="41">
                  <c:v>45883</c:v>
                </c:pt>
                <c:pt idx="42">
                  <c:v>45890</c:v>
                </c:pt>
                <c:pt idx="43">
                  <c:v>45897</c:v>
                </c:pt>
                <c:pt idx="44">
                  <c:v>45904</c:v>
                </c:pt>
                <c:pt idx="45">
                  <c:v>45911</c:v>
                </c:pt>
                <c:pt idx="46">
                  <c:v>45918</c:v>
                </c:pt>
                <c:pt idx="47">
                  <c:v>45925</c:v>
                </c:pt>
                <c:pt idx="48">
                  <c:v>45932</c:v>
                </c:pt>
                <c:pt idx="49">
                  <c:v>45939</c:v>
                </c:pt>
                <c:pt idx="50">
                  <c:v>45946</c:v>
                </c:pt>
                <c:pt idx="51">
                  <c:v>45953</c:v>
                </c:pt>
                <c:pt idx="52">
                  <c:v>45960</c:v>
                </c:pt>
                <c:pt idx="53">
                  <c:v>45967</c:v>
                </c:pt>
                <c:pt idx="54">
                  <c:v>45974</c:v>
                </c:pt>
                <c:pt idx="55">
                  <c:v>45981</c:v>
                </c:pt>
                <c:pt idx="56">
                  <c:v>45988</c:v>
                </c:pt>
                <c:pt idx="57">
                  <c:v>45995</c:v>
                </c:pt>
                <c:pt idx="58">
                  <c:v>46002</c:v>
                </c:pt>
                <c:pt idx="59">
                  <c:v>46009</c:v>
                </c:pt>
                <c:pt idx="60">
                  <c:v>46016</c:v>
                </c:pt>
                <c:pt idx="61">
                  <c:v>46023</c:v>
                </c:pt>
                <c:pt idx="62">
                  <c:v>46030</c:v>
                </c:pt>
                <c:pt idx="63">
                  <c:v>46037</c:v>
                </c:pt>
                <c:pt idx="64">
                  <c:v>46044</c:v>
                </c:pt>
                <c:pt idx="65">
                  <c:v>46051</c:v>
                </c:pt>
                <c:pt idx="66">
                  <c:v>46058</c:v>
                </c:pt>
                <c:pt idx="67">
                  <c:v>46065</c:v>
                </c:pt>
                <c:pt idx="68">
                  <c:v>46072</c:v>
                </c:pt>
                <c:pt idx="69">
                  <c:v>46079</c:v>
                </c:pt>
                <c:pt idx="70">
                  <c:v>46086</c:v>
                </c:pt>
                <c:pt idx="71">
                  <c:v>46093</c:v>
                </c:pt>
                <c:pt idx="72">
                  <c:v>46100</c:v>
                </c:pt>
                <c:pt idx="73">
                  <c:v>46107</c:v>
                </c:pt>
                <c:pt idx="74">
                  <c:v>46114</c:v>
                </c:pt>
                <c:pt idx="75">
                  <c:v>46121</c:v>
                </c:pt>
                <c:pt idx="76">
                  <c:v>46128</c:v>
                </c:pt>
                <c:pt idx="77">
                  <c:v>46135</c:v>
                </c:pt>
                <c:pt idx="78">
                  <c:v>46142</c:v>
                </c:pt>
                <c:pt idx="79">
                  <c:v>46149</c:v>
                </c:pt>
                <c:pt idx="80">
                  <c:v>46156</c:v>
                </c:pt>
                <c:pt idx="81">
                  <c:v>46163</c:v>
                </c:pt>
                <c:pt idx="82">
                  <c:v>46170</c:v>
                </c:pt>
                <c:pt idx="83">
                  <c:v>46177</c:v>
                </c:pt>
                <c:pt idx="84">
                  <c:v>46184</c:v>
                </c:pt>
                <c:pt idx="85">
                  <c:v>46191</c:v>
                </c:pt>
                <c:pt idx="86">
                  <c:v>46198</c:v>
                </c:pt>
              </c:numCache>
            </c:numRef>
          </c:cat>
          <c:val>
            <c:numRef>
              <c:f>Wheat25!$F$99:$F$185</c:f>
              <c:numCache>
                <c:formatCode>0.00</c:formatCode>
                <c:ptCount val="8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4-1C0C-40C2-947C-6C4997B2BE19}"/>
            </c:ext>
          </c:extLst>
        </c:ser>
        <c:ser>
          <c:idx val="5"/>
          <c:order val="1"/>
          <c:tx>
            <c:strRef>
              <c:f>Wheat25!$G$97</c:f>
              <c:strCache>
                <c:ptCount val="1"/>
                <c:pt idx="0">
                  <c:v>PLC payment rate WASDE projection </c:v>
                </c:pt>
              </c:strCache>
            </c:strRef>
          </c:tx>
          <c:spPr>
            <a:ln w="28575" cap="rnd" cmpd="sng" algn="ctr">
              <a:solidFill>
                <a:schemeClr val="tx1"/>
              </a:solidFill>
              <a:prstDash val="solid"/>
              <a:round/>
            </a:ln>
            <a:effectLst/>
          </c:spPr>
          <c:marker>
            <c:symbol val="dot"/>
            <c:size val="7"/>
            <c:spPr>
              <a:solidFill>
                <a:schemeClr val="tx1"/>
              </a:solidFill>
              <a:ln w="9525" cap="flat" cmpd="sng" algn="ctr">
                <a:solidFill>
                  <a:schemeClr val="tx1"/>
                </a:solidFill>
                <a:prstDash val="solid"/>
                <a:round/>
              </a:ln>
              <a:effectLst/>
            </c:spPr>
          </c:marker>
          <c:cat>
            <c:numRef>
              <c:f>Wheat25!$A$99:$A$244</c:f>
              <c:numCache>
                <c:formatCode>m/d/yyyy</c:formatCode>
                <c:ptCount val="146"/>
                <c:pt idx="0">
                  <c:v>45596</c:v>
                </c:pt>
                <c:pt idx="1">
                  <c:v>45603</c:v>
                </c:pt>
                <c:pt idx="2">
                  <c:v>45610</c:v>
                </c:pt>
                <c:pt idx="3">
                  <c:v>45617</c:v>
                </c:pt>
                <c:pt idx="4">
                  <c:v>45624</c:v>
                </c:pt>
                <c:pt idx="5">
                  <c:v>45631</c:v>
                </c:pt>
                <c:pt idx="6">
                  <c:v>45638</c:v>
                </c:pt>
                <c:pt idx="7">
                  <c:v>45645</c:v>
                </c:pt>
                <c:pt idx="8">
                  <c:v>45652</c:v>
                </c:pt>
                <c:pt idx="9">
                  <c:v>45659</c:v>
                </c:pt>
                <c:pt idx="10">
                  <c:v>45666</c:v>
                </c:pt>
                <c:pt idx="11">
                  <c:v>45673</c:v>
                </c:pt>
                <c:pt idx="12">
                  <c:v>45680</c:v>
                </c:pt>
                <c:pt idx="13">
                  <c:v>45687</c:v>
                </c:pt>
                <c:pt idx="14">
                  <c:v>45694</c:v>
                </c:pt>
                <c:pt idx="15">
                  <c:v>45701</c:v>
                </c:pt>
                <c:pt idx="16">
                  <c:v>45708</c:v>
                </c:pt>
                <c:pt idx="17">
                  <c:v>45715</c:v>
                </c:pt>
                <c:pt idx="18">
                  <c:v>45722</c:v>
                </c:pt>
                <c:pt idx="19">
                  <c:v>45729</c:v>
                </c:pt>
                <c:pt idx="20">
                  <c:v>45736</c:v>
                </c:pt>
                <c:pt idx="21">
                  <c:v>45743</c:v>
                </c:pt>
                <c:pt idx="22">
                  <c:v>45750</c:v>
                </c:pt>
                <c:pt idx="23">
                  <c:v>45757</c:v>
                </c:pt>
                <c:pt idx="24">
                  <c:v>45764</c:v>
                </c:pt>
                <c:pt idx="25">
                  <c:v>45771</c:v>
                </c:pt>
                <c:pt idx="26">
                  <c:v>45778</c:v>
                </c:pt>
                <c:pt idx="27">
                  <c:v>45785</c:v>
                </c:pt>
                <c:pt idx="28">
                  <c:v>45792</c:v>
                </c:pt>
                <c:pt idx="29">
                  <c:v>45799</c:v>
                </c:pt>
                <c:pt idx="30">
                  <c:v>45806</c:v>
                </c:pt>
                <c:pt idx="31">
                  <c:v>45813</c:v>
                </c:pt>
                <c:pt idx="32">
                  <c:v>45820</c:v>
                </c:pt>
                <c:pt idx="33">
                  <c:v>45827</c:v>
                </c:pt>
                <c:pt idx="34">
                  <c:v>45834</c:v>
                </c:pt>
                <c:pt idx="35">
                  <c:v>45841</c:v>
                </c:pt>
                <c:pt idx="36">
                  <c:v>45848</c:v>
                </c:pt>
                <c:pt idx="37">
                  <c:v>45855</c:v>
                </c:pt>
                <c:pt idx="38">
                  <c:v>45862</c:v>
                </c:pt>
                <c:pt idx="39">
                  <c:v>45869</c:v>
                </c:pt>
                <c:pt idx="40">
                  <c:v>45876</c:v>
                </c:pt>
                <c:pt idx="41">
                  <c:v>45883</c:v>
                </c:pt>
                <c:pt idx="42">
                  <c:v>45890</c:v>
                </c:pt>
                <c:pt idx="43">
                  <c:v>45897</c:v>
                </c:pt>
                <c:pt idx="44">
                  <c:v>45904</c:v>
                </c:pt>
                <c:pt idx="45">
                  <c:v>45911</c:v>
                </c:pt>
                <c:pt idx="46">
                  <c:v>45918</c:v>
                </c:pt>
                <c:pt idx="47">
                  <c:v>45925</c:v>
                </c:pt>
                <c:pt idx="48">
                  <c:v>45932</c:v>
                </c:pt>
                <c:pt idx="49">
                  <c:v>45939</c:v>
                </c:pt>
                <c:pt idx="50">
                  <c:v>45946</c:v>
                </c:pt>
                <c:pt idx="51">
                  <c:v>45953</c:v>
                </c:pt>
                <c:pt idx="52">
                  <c:v>45960</c:v>
                </c:pt>
                <c:pt idx="53">
                  <c:v>45967</c:v>
                </c:pt>
                <c:pt idx="54">
                  <c:v>45974</c:v>
                </c:pt>
                <c:pt idx="55">
                  <c:v>45981</c:v>
                </c:pt>
                <c:pt idx="56">
                  <c:v>45988</c:v>
                </c:pt>
                <c:pt idx="57">
                  <c:v>45995</c:v>
                </c:pt>
                <c:pt idx="58">
                  <c:v>46002</c:v>
                </c:pt>
                <c:pt idx="59">
                  <c:v>46009</c:v>
                </c:pt>
                <c:pt idx="60">
                  <c:v>46016</c:v>
                </c:pt>
                <c:pt idx="61">
                  <c:v>46023</c:v>
                </c:pt>
                <c:pt idx="62">
                  <c:v>46030</c:v>
                </c:pt>
                <c:pt idx="63">
                  <c:v>46037</c:v>
                </c:pt>
                <c:pt idx="64">
                  <c:v>46044</c:v>
                </c:pt>
                <c:pt idx="65">
                  <c:v>46051</c:v>
                </c:pt>
                <c:pt idx="66">
                  <c:v>46058</c:v>
                </c:pt>
                <c:pt idx="67">
                  <c:v>46065</c:v>
                </c:pt>
                <c:pt idx="68">
                  <c:v>46072</c:v>
                </c:pt>
                <c:pt idx="69">
                  <c:v>46079</c:v>
                </c:pt>
                <c:pt idx="70">
                  <c:v>46086</c:v>
                </c:pt>
                <c:pt idx="71">
                  <c:v>46093</c:v>
                </c:pt>
                <c:pt idx="72">
                  <c:v>46100</c:v>
                </c:pt>
                <c:pt idx="73">
                  <c:v>46107</c:v>
                </c:pt>
                <c:pt idx="74">
                  <c:v>46114</c:v>
                </c:pt>
                <c:pt idx="75">
                  <c:v>46121</c:v>
                </c:pt>
                <c:pt idx="76">
                  <c:v>46128</c:v>
                </c:pt>
                <c:pt idx="77">
                  <c:v>46135</c:v>
                </c:pt>
                <c:pt idx="78">
                  <c:v>46142</c:v>
                </c:pt>
                <c:pt idx="79">
                  <c:v>46149</c:v>
                </c:pt>
                <c:pt idx="80">
                  <c:v>46156</c:v>
                </c:pt>
                <c:pt idx="81">
                  <c:v>46163</c:v>
                </c:pt>
                <c:pt idx="82">
                  <c:v>46170</c:v>
                </c:pt>
                <c:pt idx="83">
                  <c:v>46177</c:v>
                </c:pt>
                <c:pt idx="84">
                  <c:v>46184</c:v>
                </c:pt>
                <c:pt idx="85">
                  <c:v>46191</c:v>
                </c:pt>
                <c:pt idx="86">
                  <c:v>46198</c:v>
                </c:pt>
              </c:numCache>
            </c:numRef>
          </c:cat>
          <c:val>
            <c:numRef>
              <c:f>Wheat25!$G$99:$G$185</c:f>
              <c:numCache>
                <c:formatCode>0.00</c:formatCode>
                <c:ptCount val="87"/>
              </c:numCache>
            </c:numRef>
          </c:val>
          <c:smooth val="0"/>
          <c:extLst>
            <c:ext xmlns:c16="http://schemas.microsoft.com/office/drawing/2014/chart" uri="{C3380CC4-5D6E-409C-BE32-E72D297353CC}">
              <c16:uniqueId val="{00000005-1C0C-40C2-947C-6C4997B2BE19}"/>
            </c:ext>
          </c:extLst>
        </c:ser>
        <c:dLbls>
          <c:showLegendKey val="0"/>
          <c:showVal val="0"/>
          <c:showCatName val="0"/>
          <c:showSerName val="0"/>
          <c:showPercent val="0"/>
          <c:showBubbleSize val="0"/>
        </c:dLbls>
        <c:marker val="1"/>
        <c:smooth val="0"/>
        <c:axId val="2050332176"/>
        <c:axId val="2050333808"/>
      </c:lineChart>
      <c:catAx>
        <c:axId val="20503370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Forecast period</a:t>
                </a:r>
              </a:p>
            </c:rich>
          </c:tx>
          <c:layout>
            <c:manualLayout>
              <c:xMode val="edge"/>
              <c:yMode val="edge"/>
              <c:x val="0.40343716037132021"/>
              <c:y val="0.9469159540136392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m/d/yyyy" sourceLinked="0"/>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Arial"/>
                <a:ea typeface="Arial"/>
                <a:cs typeface="Arial"/>
              </a:defRPr>
            </a:pPr>
            <a:endParaRPr lang="en-US"/>
          </a:p>
        </c:txPr>
        <c:crossAx val="2050337616"/>
        <c:crosses val="autoZero"/>
        <c:auto val="0"/>
        <c:lblAlgn val="ctr"/>
        <c:lblOffset val="100"/>
        <c:tickLblSkip val="2"/>
        <c:tickMarkSkip val="1"/>
        <c:noMultiLvlLbl val="0"/>
      </c:catAx>
      <c:valAx>
        <c:axId val="2050337616"/>
        <c:scaling>
          <c:orientation val="minMax"/>
          <c:max val="8"/>
          <c:min val="0"/>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MYA</a:t>
                </a:r>
                <a:r>
                  <a:rPr lang="en-US" baseline="0"/>
                  <a:t> price (s</a:t>
                </a:r>
                <a:r>
                  <a:rPr lang="en-US"/>
                  <a:t>eason-average price) ($/bushel)</a:t>
                </a:r>
              </a:p>
            </c:rich>
          </c:tx>
          <c:layout>
            <c:manualLayout>
              <c:xMode val="edge"/>
              <c:yMode val="edge"/>
              <c:x val="1.2274959083469721E-2"/>
              <c:y val="0.2639886728649593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0"/>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7072"/>
        <c:crosses val="autoZero"/>
        <c:crossBetween val="between"/>
        <c:majorUnit val="0.5"/>
      </c:valAx>
      <c:catAx>
        <c:axId val="2050332176"/>
        <c:scaling>
          <c:orientation val="minMax"/>
        </c:scaling>
        <c:delete val="1"/>
        <c:axPos val="b"/>
        <c:numFmt formatCode="m/d/yyyy" sourceLinked="1"/>
        <c:majorTickMark val="out"/>
        <c:minorTickMark val="none"/>
        <c:tickLblPos val="nextTo"/>
        <c:crossAx val="2050333808"/>
        <c:crosses val="autoZero"/>
        <c:auto val="0"/>
        <c:lblAlgn val="ctr"/>
        <c:lblOffset val="100"/>
        <c:noMultiLvlLbl val="0"/>
      </c:catAx>
      <c:valAx>
        <c:axId val="2050333808"/>
        <c:scaling>
          <c:orientation val="minMax"/>
          <c:max val="0.52"/>
          <c:min val="0"/>
        </c:scaling>
        <c:delete val="0"/>
        <c:axPos val="r"/>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PLC payment  rate ($/bushel)</a:t>
                </a:r>
              </a:p>
            </c:rich>
          </c:tx>
          <c:layout>
            <c:manualLayout>
              <c:xMode val="edge"/>
              <c:yMode val="edge"/>
              <c:x val="0.77894584315223436"/>
              <c:y val="0.31946437111429937"/>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2176"/>
        <c:crosses val="max"/>
        <c:crossBetween val="between"/>
        <c:majorUnit val="0.05"/>
        <c:minorUnit val="0.01"/>
      </c:valAx>
      <c:spPr>
        <a:solidFill>
          <a:srgbClr val="FFFFFF"/>
        </a:solidFill>
        <a:ln w="12700">
          <a:solidFill>
            <a:srgbClr val="808080"/>
          </a:solidFill>
          <a:prstDash val="solid"/>
        </a:ln>
        <a:effectLst/>
      </c:spPr>
    </c:plotArea>
    <c:legend>
      <c:legendPos val="r"/>
      <c:layout>
        <c:manualLayout>
          <c:xMode val="edge"/>
          <c:yMode val="edge"/>
          <c:x val="0.8056897766458383"/>
          <c:y val="0.34582677165354331"/>
          <c:w val="0.19098659568967483"/>
          <c:h val="0.14735335882349518"/>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9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US" sz="1200" b="1" i="0" u="none" strike="noStrike" baseline="0">
                <a:solidFill>
                  <a:srgbClr val="000000"/>
                </a:solidFill>
                <a:latin typeface="Arial"/>
                <a:cs typeface="Arial"/>
              </a:rPr>
              <a:t>Figure 1.  Weekly model and World Agricultural Supply and Demand Estimates (WASDE) forecasts of U.S. soybean producers' marketing year average (MYA) price (season-average price) and implied price loss coverage (PLC) payment rate, marketing year 2024/25</a:t>
            </a:r>
          </a:p>
        </c:rich>
      </c:tx>
      <c:layout>
        <c:manualLayout>
          <c:xMode val="edge"/>
          <c:yMode val="edge"/>
          <c:x val="0.11234417196864199"/>
          <c:y val="2.1711861437830309E-2"/>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6.1374819941222424E-2"/>
          <c:y val="0.15208045087235675"/>
          <c:w val="0.67883704350409568"/>
          <c:h val="0.69440507756811953"/>
        </c:manualLayout>
      </c:layout>
      <c:lineChart>
        <c:grouping val="standard"/>
        <c:varyColors val="0"/>
        <c:ser>
          <c:idx val="6"/>
          <c:order val="2"/>
          <c:tx>
            <c:strRef>
              <c:f>'Soy24'!$B$97</c:f>
              <c:strCache>
                <c:ptCount val="1"/>
                <c:pt idx="0">
                  <c:v>MYA price model forecast</c:v>
                </c:pt>
              </c:strCache>
            </c:strRef>
          </c:tx>
          <c:spPr>
            <a:ln w="28575" cap="rnd" cmpd="sng" algn="ctr">
              <a:solidFill>
                <a:srgbClr val="88CCEE"/>
              </a:solidFill>
              <a:prstDash val="solid"/>
              <a:round/>
            </a:ln>
            <a:effectLst/>
          </c:spPr>
          <c:marker>
            <c:symbol val="none"/>
          </c:marker>
          <c:cat>
            <c:numRef>
              <c:f>'Soy24'!$A$99:$A$248</c:f>
              <c:numCache>
                <c:formatCode>m/d/yyyy</c:formatCode>
                <c:ptCount val="150"/>
                <c:pt idx="0">
                  <c:v>44882</c:v>
                </c:pt>
                <c:pt idx="1">
                  <c:v>44889</c:v>
                </c:pt>
                <c:pt idx="2">
                  <c:v>44896</c:v>
                </c:pt>
                <c:pt idx="3">
                  <c:v>44903</c:v>
                </c:pt>
                <c:pt idx="4">
                  <c:v>44910</c:v>
                </c:pt>
                <c:pt idx="5">
                  <c:v>44917</c:v>
                </c:pt>
                <c:pt idx="6">
                  <c:v>44924</c:v>
                </c:pt>
                <c:pt idx="7">
                  <c:v>44931</c:v>
                </c:pt>
                <c:pt idx="8">
                  <c:v>44938</c:v>
                </c:pt>
                <c:pt idx="9">
                  <c:v>44945</c:v>
                </c:pt>
                <c:pt idx="10">
                  <c:v>44952</c:v>
                </c:pt>
                <c:pt idx="11">
                  <c:v>44959</c:v>
                </c:pt>
                <c:pt idx="12">
                  <c:v>44966</c:v>
                </c:pt>
                <c:pt idx="13">
                  <c:v>44973</c:v>
                </c:pt>
                <c:pt idx="14">
                  <c:v>44980</c:v>
                </c:pt>
                <c:pt idx="15">
                  <c:v>44987</c:v>
                </c:pt>
                <c:pt idx="16">
                  <c:v>44994</c:v>
                </c:pt>
                <c:pt idx="17">
                  <c:v>45001</c:v>
                </c:pt>
                <c:pt idx="18">
                  <c:v>45008</c:v>
                </c:pt>
                <c:pt idx="19">
                  <c:v>45015</c:v>
                </c:pt>
                <c:pt idx="20">
                  <c:v>45022</c:v>
                </c:pt>
                <c:pt idx="21">
                  <c:v>45029</c:v>
                </c:pt>
                <c:pt idx="22">
                  <c:v>45036</c:v>
                </c:pt>
                <c:pt idx="23">
                  <c:v>45043</c:v>
                </c:pt>
                <c:pt idx="24">
                  <c:v>45050</c:v>
                </c:pt>
                <c:pt idx="25">
                  <c:v>45057</c:v>
                </c:pt>
                <c:pt idx="26">
                  <c:v>45064</c:v>
                </c:pt>
                <c:pt idx="27">
                  <c:v>45071</c:v>
                </c:pt>
                <c:pt idx="28">
                  <c:v>45078</c:v>
                </c:pt>
                <c:pt idx="29">
                  <c:v>45085</c:v>
                </c:pt>
                <c:pt idx="30">
                  <c:v>45092</c:v>
                </c:pt>
                <c:pt idx="31">
                  <c:v>45099</c:v>
                </c:pt>
                <c:pt idx="32">
                  <c:v>45106</c:v>
                </c:pt>
                <c:pt idx="33">
                  <c:v>45113</c:v>
                </c:pt>
                <c:pt idx="34">
                  <c:v>45120</c:v>
                </c:pt>
                <c:pt idx="35">
                  <c:v>45127</c:v>
                </c:pt>
                <c:pt idx="36">
                  <c:v>45134</c:v>
                </c:pt>
                <c:pt idx="37">
                  <c:v>45141</c:v>
                </c:pt>
                <c:pt idx="38">
                  <c:v>45148</c:v>
                </c:pt>
                <c:pt idx="39">
                  <c:v>45155</c:v>
                </c:pt>
                <c:pt idx="40">
                  <c:v>45162</c:v>
                </c:pt>
                <c:pt idx="41">
                  <c:v>45169</c:v>
                </c:pt>
                <c:pt idx="42">
                  <c:v>45176</c:v>
                </c:pt>
                <c:pt idx="43">
                  <c:v>45183</c:v>
                </c:pt>
                <c:pt idx="44">
                  <c:v>45190</c:v>
                </c:pt>
                <c:pt idx="45">
                  <c:v>45197</c:v>
                </c:pt>
                <c:pt idx="46">
                  <c:v>45204</c:v>
                </c:pt>
                <c:pt idx="47">
                  <c:v>45211</c:v>
                </c:pt>
                <c:pt idx="48">
                  <c:v>45218</c:v>
                </c:pt>
                <c:pt idx="49">
                  <c:v>45225</c:v>
                </c:pt>
                <c:pt idx="50">
                  <c:v>45232</c:v>
                </c:pt>
                <c:pt idx="51">
                  <c:v>45239</c:v>
                </c:pt>
                <c:pt idx="52">
                  <c:v>45246</c:v>
                </c:pt>
                <c:pt idx="53">
                  <c:v>45253</c:v>
                </c:pt>
                <c:pt idx="54">
                  <c:v>45260</c:v>
                </c:pt>
                <c:pt idx="55">
                  <c:v>45267</c:v>
                </c:pt>
                <c:pt idx="56">
                  <c:v>45274</c:v>
                </c:pt>
                <c:pt idx="57">
                  <c:v>45281</c:v>
                </c:pt>
                <c:pt idx="58">
                  <c:v>45288</c:v>
                </c:pt>
                <c:pt idx="59">
                  <c:v>45295</c:v>
                </c:pt>
                <c:pt idx="60">
                  <c:v>45302</c:v>
                </c:pt>
                <c:pt idx="61">
                  <c:v>45309</c:v>
                </c:pt>
                <c:pt idx="62">
                  <c:v>45316</c:v>
                </c:pt>
                <c:pt idx="63">
                  <c:v>45323</c:v>
                </c:pt>
                <c:pt idx="64">
                  <c:v>45330</c:v>
                </c:pt>
                <c:pt idx="65">
                  <c:v>45337</c:v>
                </c:pt>
                <c:pt idx="66">
                  <c:v>45344</c:v>
                </c:pt>
                <c:pt idx="67">
                  <c:v>45351</c:v>
                </c:pt>
                <c:pt idx="68">
                  <c:v>45358</c:v>
                </c:pt>
                <c:pt idx="69">
                  <c:v>45365</c:v>
                </c:pt>
                <c:pt idx="70">
                  <c:v>45372</c:v>
                </c:pt>
                <c:pt idx="71">
                  <c:v>45379</c:v>
                </c:pt>
                <c:pt idx="72">
                  <c:v>45386</c:v>
                </c:pt>
                <c:pt idx="73">
                  <c:v>45393</c:v>
                </c:pt>
                <c:pt idx="74">
                  <c:v>45400</c:v>
                </c:pt>
                <c:pt idx="75">
                  <c:v>45407</c:v>
                </c:pt>
                <c:pt idx="76">
                  <c:v>45414</c:v>
                </c:pt>
                <c:pt idx="77">
                  <c:v>45421</c:v>
                </c:pt>
                <c:pt idx="78">
                  <c:v>45428</c:v>
                </c:pt>
                <c:pt idx="79">
                  <c:v>45435</c:v>
                </c:pt>
                <c:pt idx="80">
                  <c:v>45442</c:v>
                </c:pt>
                <c:pt idx="81">
                  <c:v>45449</c:v>
                </c:pt>
                <c:pt idx="82">
                  <c:v>45456</c:v>
                </c:pt>
                <c:pt idx="83">
                  <c:v>45463</c:v>
                </c:pt>
                <c:pt idx="84">
                  <c:v>45470</c:v>
                </c:pt>
                <c:pt idx="85">
                  <c:v>45477</c:v>
                </c:pt>
                <c:pt idx="86">
                  <c:v>45484</c:v>
                </c:pt>
                <c:pt idx="87">
                  <c:v>45491</c:v>
                </c:pt>
                <c:pt idx="88">
                  <c:v>45498</c:v>
                </c:pt>
                <c:pt idx="89">
                  <c:v>45505</c:v>
                </c:pt>
                <c:pt idx="90">
                  <c:v>45512</c:v>
                </c:pt>
                <c:pt idx="91">
                  <c:v>45519</c:v>
                </c:pt>
                <c:pt idx="92">
                  <c:v>45526</c:v>
                </c:pt>
                <c:pt idx="93">
                  <c:v>45533</c:v>
                </c:pt>
                <c:pt idx="94">
                  <c:v>45540</c:v>
                </c:pt>
                <c:pt idx="95">
                  <c:v>45547</c:v>
                </c:pt>
                <c:pt idx="96">
                  <c:v>45554</c:v>
                </c:pt>
                <c:pt idx="97">
                  <c:v>45561</c:v>
                </c:pt>
                <c:pt idx="98">
                  <c:v>45568</c:v>
                </c:pt>
                <c:pt idx="99">
                  <c:v>45575</c:v>
                </c:pt>
                <c:pt idx="100">
                  <c:v>45582</c:v>
                </c:pt>
                <c:pt idx="101">
                  <c:v>45589</c:v>
                </c:pt>
                <c:pt idx="102">
                  <c:v>45596</c:v>
                </c:pt>
                <c:pt idx="103">
                  <c:v>45603</c:v>
                </c:pt>
                <c:pt idx="104">
                  <c:v>45610</c:v>
                </c:pt>
                <c:pt idx="105">
                  <c:v>45617</c:v>
                </c:pt>
                <c:pt idx="106">
                  <c:v>45624</c:v>
                </c:pt>
                <c:pt idx="107">
                  <c:v>45631</c:v>
                </c:pt>
                <c:pt idx="108">
                  <c:v>45638</c:v>
                </c:pt>
                <c:pt idx="109">
                  <c:v>45645</c:v>
                </c:pt>
                <c:pt idx="110">
                  <c:v>45652</c:v>
                </c:pt>
                <c:pt idx="111">
                  <c:v>45659</c:v>
                </c:pt>
                <c:pt idx="112">
                  <c:v>45666</c:v>
                </c:pt>
                <c:pt idx="113">
                  <c:v>45673</c:v>
                </c:pt>
                <c:pt idx="114">
                  <c:v>45680</c:v>
                </c:pt>
                <c:pt idx="115">
                  <c:v>45687</c:v>
                </c:pt>
                <c:pt idx="116">
                  <c:v>45694</c:v>
                </c:pt>
                <c:pt idx="117">
                  <c:v>45701</c:v>
                </c:pt>
                <c:pt idx="118">
                  <c:v>45708</c:v>
                </c:pt>
                <c:pt idx="119">
                  <c:v>45715</c:v>
                </c:pt>
                <c:pt idx="120">
                  <c:v>45722</c:v>
                </c:pt>
                <c:pt idx="121">
                  <c:v>45729</c:v>
                </c:pt>
                <c:pt idx="122">
                  <c:v>45736</c:v>
                </c:pt>
                <c:pt idx="123">
                  <c:v>45743</c:v>
                </c:pt>
                <c:pt idx="124">
                  <c:v>45750</c:v>
                </c:pt>
                <c:pt idx="125">
                  <c:v>45757</c:v>
                </c:pt>
                <c:pt idx="126">
                  <c:v>45764</c:v>
                </c:pt>
                <c:pt idx="127">
                  <c:v>45771</c:v>
                </c:pt>
                <c:pt idx="128">
                  <c:v>45778</c:v>
                </c:pt>
                <c:pt idx="129">
                  <c:v>45785</c:v>
                </c:pt>
                <c:pt idx="130">
                  <c:v>45792</c:v>
                </c:pt>
                <c:pt idx="131">
                  <c:v>45799</c:v>
                </c:pt>
                <c:pt idx="132">
                  <c:v>45806</c:v>
                </c:pt>
                <c:pt idx="133">
                  <c:v>45813</c:v>
                </c:pt>
                <c:pt idx="134">
                  <c:v>45820</c:v>
                </c:pt>
                <c:pt idx="135">
                  <c:v>45827</c:v>
                </c:pt>
                <c:pt idx="136">
                  <c:v>45834</c:v>
                </c:pt>
                <c:pt idx="137">
                  <c:v>45841</c:v>
                </c:pt>
                <c:pt idx="138">
                  <c:v>45848</c:v>
                </c:pt>
                <c:pt idx="139">
                  <c:v>45855</c:v>
                </c:pt>
                <c:pt idx="140">
                  <c:v>45862</c:v>
                </c:pt>
                <c:pt idx="141">
                  <c:v>45869</c:v>
                </c:pt>
                <c:pt idx="142">
                  <c:v>45876</c:v>
                </c:pt>
                <c:pt idx="143">
                  <c:v>45883</c:v>
                </c:pt>
                <c:pt idx="144">
                  <c:v>45890</c:v>
                </c:pt>
                <c:pt idx="145">
                  <c:v>45897</c:v>
                </c:pt>
                <c:pt idx="146">
                  <c:v>45904</c:v>
                </c:pt>
                <c:pt idx="147">
                  <c:v>45911</c:v>
                </c:pt>
                <c:pt idx="148">
                  <c:v>45918</c:v>
                </c:pt>
                <c:pt idx="149">
                  <c:v>45925</c:v>
                </c:pt>
              </c:numCache>
            </c:numRef>
          </c:cat>
          <c:val>
            <c:numRef>
              <c:f>'Soy24'!$B$99:$B$248</c:f>
              <c:numCache>
                <c:formatCode>0.00</c:formatCode>
                <c:ptCount val="150"/>
                <c:pt idx="0">
                  <c:v>12.520027900000001</c:v>
                </c:pt>
                <c:pt idx="1">
                  <c:v>12.457527900000001</c:v>
                </c:pt>
                <c:pt idx="2">
                  <c:v>12.5202074</c:v>
                </c:pt>
                <c:pt idx="3">
                  <c:v>12.750207400000001</c:v>
                </c:pt>
                <c:pt idx="4">
                  <c:v>12.6452074</c:v>
                </c:pt>
                <c:pt idx="5">
                  <c:v>12.562707400000001</c:v>
                </c:pt>
                <c:pt idx="6">
                  <c:v>12.6752074</c:v>
                </c:pt>
                <c:pt idx="7">
                  <c:v>12.5069339</c:v>
                </c:pt>
                <c:pt idx="8">
                  <c:v>12.447168899999999</c:v>
                </c:pt>
                <c:pt idx="9">
                  <c:v>12.234668900000001</c:v>
                </c:pt>
                <c:pt idx="10">
                  <c:v>12.1499294</c:v>
                </c:pt>
                <c:pt idx="11">
                  <c:v>12.325320400000001</c:v>
                </c:pt>
                <c:pt idx="12">
                  <c:v>12.2812734</c:v>
                </c:pt>
                <c:pt idx="13">
                  <c:v>12.394520399999999</c:v>
                </c:pt>
                <c:pt idx="14">
                  <c:v>12.4435409</c:v>
                </c:pt>
                <c:pt idx="15">
                  <c:v>12.2849944</c:v>
                </c:pt>
                <c:pt idx="16">
                  <c:v>12.2751529</c:v>
                </c:pt>
                <c:pt idx="17">
                  <c:v>12.086879400000001</c:v>
                </c:pt>
                <c:pt idx="18">
                  <c:v>11.498785399999999</c:v>
                </c:pt>
                <c:pt idx="19">
                  <c:v>11.746407899999999</c:v>
                </c:pt>
                <c:pt idx="20">
                  <c:v>11.829383399999999</c:v>
                </c:pt>
                <c:pt idx="21">
                  <c:v>11.8085884</c:v>
                </c:pt>
                <c:pt idx="22">
                  <c:v>11.7206919</c:v>
                </c:pt>
                <c:pt idx="23">
                  <c:v>11.4599759</c:v>
                </c:pt>
                <c:pt idx="24">
                  <c:v>11.6821219</c:v>
                </c:pt>
                <c:pt idx="25">
                  <c:v>11.5789484</c:v>
                </c:pt>
                <c:pt idx="26">
                  <c:v>10.995642399999999</c:v>
                </c:pt>
                <c:pt idx="27">
                  <c:v>10.8634804</c:v>
                </c:pt>
                <c:pt idx="28">
                  <c:v>10.725729899999999</c:v>
                </c:pt>
                <c:pt idx="29">
                  <c:v>10.838256400000001</c:v>
                </c:pt>
                <c:pt idx="30">
                  <c:v>11.5547884</c:v>
                </c:pt>
                <c:pt idx="31">
                  <c:v>11.8622394</c:v>
                </c:pt>
                <c:pt idx="32">
                  <c:v>11.434835899999999</c:v>
                </c:pt>
                <c:pt idx="33">
                  <c:v>11.8082709</c:v>
                </c:pt>
                <c:pt idx="34">
                  <c:v>11.9561329</c:v>
                </c:pt>
                <c:pt idx="35">
                  <c:v>12.3125319</c:v>
                </c:pt>
                <c:pt idx="36">
                  <c:v>12.2899969</c:v>
                </c:pt>
                <c:pt idx="37">
                  <c:v>11.908232399999999</c:v>
                </c:pt>
                <c:pt idx="38">
                  <c:v>12.0578874</c:v>
                </c:pt>
                <c:pt idx="39">
                  <c:v>12.2111234</c:v>
                </c:pt>
                <c:pt idx="40">
                  <c:v>12.4125654</c:v>
                </c:pt>
                <c:pt idx="41">
                  <c:v>12.2998539</c:v>
                </c:pt>
                <c:pt idx="42">
                  <c:v>12.2721669</c:v>
                </c:pt>
                <c:pt idx="43">
                  <c:v>12.382361899999999</c:v>
                </c:pt>
                <c:pt idx="44">
                  <c:v>11.9352964</c:v>
                </c:pt>
                <c:pt idx="45">
                  <c:v>12.096680900000001</c:v>
                </c:pt>
                <c:pt idx="46">
                  <c:v>12.092674819999999</c:v>
                </c:pt>
                <c:pt idx="47">
                  <c:v>12.07005332</c:v>
                </c:pt>
                <c:pt idx="48">
                  <c:v>12.15495432</c:v>
                </c:pt>
                <c:pt idx="49">
                  <c:v>12.055317820000001</c:v>
                </c:pt>
                <c:pt idx="50">
                  <c:v>12.255750320000001</c:v>
                </c:pt>
                <c:pt idx="51">
                  <c:v>12.29051282</c:v>
                </c:pt>
                <c:pt idx="52">
                  <c:v>12.40175632</c:v>
                </c:pt>
                <c:pt idx="53">
                  <c:v>12.457007320000001</c:v>
                </c:pt>
                <c:pt idx="54">
                  <c:v>12.398690820000001</c:v>
                </c:pt>
                <c:pt idx="55">
                  <c:v>12.239636320000001</c:v>
                </c:pt>
                <c:pt idx="56">
                  <c:v>12.298908819999999</c:v>
                </c:pt>
                <c:pt idx="57">
                  <c:v>12.030192319999999</c:v>
                </c:pt>
                <c:pt idx="58">
                  <c:v>12.08495432</c:v>
                </c:pt>
                <c:pt idx="59">
                  <c:v>11.710596320000001</c:v>
                </c:pt>
                <c:pt idx="60">
                  <c:v>11.58086132</c:v>
                </c:pt>
                <c:pt idx="61">
                  <c:v>11.418154319999999</c:v>
                </c:pt>
                <c:pt idx="62">
                  <c:v>11.474063320000001</c:v>
                </c:pt>
                <c:pt idx="63">
                  <c:v>11.378054819999999</c:v>
                </c:pt>
                <c:pt idx="64">
                  <c:v>11.25137732</c:v>
                </c:pt>
                <c:pt idx="65">
                  <c:v>10.93911582</c:v>
                </c:pt>
                <c:pt idx="66">
                  <c:v>10.891370820000001</c:v>
                </c:pt>
                <c:pt idx="67">
                  <c:v>10.86460432</c:v>
                </c:pt>
                <c:pt idx="68">
                  <c:v>11.060142819999999</c:v>
                </c:pt>
                <c:pt idx="69">
                  <c:v>11.384407319999999</c:v>
                </c:pt>
                <c:pt idx="70">
                  <c:v>11.53693932</c:v>
                </c:pt>
                <c:pt idx="71">
                  <c:v>11.38528582</c:v>
                </c:pt>
                <c:pt idx="72">
                  <c:v>11.397184319999999</c:v>
                </c:pt>
                <c:pt idx="73">
                  <c:v>11.207451819999999</c:v>
                </c:pt>
                <c:pt idx="74">
                  <c:v>11.059192319999999</c:v>
                </c:pt>
                <c:pt idx="75">
                  <c:v>11.29245382</c:v>
                </c:pt>
                <c:pt idx="76">
                  <c:v>11.410792320000001</c:v>
                </c:pt>
                <c:pt idx="77">
                  <c:v>11.54419382</c:v>
                </c:pt>
                <c:pt idx="78">
                  <c:v>11.52946532</c:v>
                </c:pt>
                <c:pt idx="79">
                  <c:v>11.67471782</c:v>
                </c:pt>
                <c:pt idx="80">
                  <c:v>11.44847882</c:v>
                </c:pt>
                <c:pt idx="81">
                  <c:v>11.24044582</c:v>
                </c:pt>
                <c:pt idx="82">
                  <c:v>11.14101282</c:v>
                </c:pt>
                <c:pt idx="83">
                  <c:v>10.767442320000001</c:v>
                </c:pt>
                <c:pt idx="84">
                  <c:v>10.641134320000001</c:v>
                </c:pt>
                <c:pt idx="85">
                  <c:v>10.820940820000001</c:v>
                </c:pt>
                <c:pt idx="86">
                  <c:v>10.329311819999999</c:v>
                </c:pt>
                <c:pt idx="87">
                  <c:v>10.07815332</c:v>
                </c:pt>
                <c:pt idx="88">
                  <c:v>10.42660732</c:v>
                </c:pt>
                <c:pt idx="89">
                  <c:v>9.8500828150000004</c:v>
                </c:pt>
                <c:pt idx="90">
                  <c:v>9.7783708150000006</c:v>
                </c:pt>
                <c:pt idx="91">
                  <c:v>9.4097088150000001</c:v>
                </c:pt>
                <c:pt idx="92">
                  <c:v>9.3332753149999998</c:v>
                </c:pt>
                <c:pt idx="93">
                  <c:v>9.6177488150000006</c:v>
                </c:pt>
                <c:pt idx="94">
                  <c:v>9.9320253150000006</c:v>
                </c:pt>
                <c:pt idx="95">
                  <c:v>9.8194258150000007</c:v>
                </c:pt>
                <c:pt idx="96">
                  <c:v>9.8373073150000003</c:v>
                </c:pt>
                <c:pt idx="97">
                  <c:v>10.110117819999999</c:v>
                </c:pt>
                <c:pt idx="98">
                  <c:v>10.228182929999999</c:v>
                </c:pt>
                <c:pt idx="99">
                  <c:v>9.9108989300000001</c:v>
                </c:pt>
                <c:pt idx="100">
                  <c:v>9.5834459299999999</c:v>
                </c:pt>
                <c:pt idx="101">
                  <c:v>9.6520654300000004</c:v>
                </c:pt>
                <c:pt idx="102">
                  <c:v>9.6185148050000002</c:v>
                </c:pt>
                <c:pt idx="103">
                  <c:v>9.8840738049999999</c:v>
                </c:pt>
                <c:pt idx="104">
                  <c:v>9.5522943050000002</c:v>
                </c:pt>
                <c:pt idx="105">
                  <c:v>9.5482742149999993</c:v>
                </c:pt>
                <c:pt idx="106">
                  <c:v>9.6393872149999993</c:v>
                </c:pt>
                <c:pt idx="107">
                  <c:v>9.6852372150000008</c:v>
                </c:pt>
                <c:pt idx="108">
                  <c:v>9.7053022149999997</c:v>
                </c:pt>
                <c:pt idx="109">
                  <c:v>9.4567612150000002</c:v>
                </c:pt>
                <c:pt idx="110">
                  <c:v>9.6620082150000002</c:v>
                </c:pt>
                <c:pt idx="111">
                  <c:v>9.8117262150000002</c:v>
                </c:pt>
                <c:pt idx="112">
                  <c:v>9.7393952150000001</c:v>
                </c:pt>
                <c:pt idx="113">
                  <c:v>9.8464130399999998</c:v>
                </c:pt>
                <c:pt idx="114">
                  <c:v>10.08036454</c:v>
                </c:pt>
                <c:pt idx="115">
                  <c:v>9.9908635399999994</c:v>
                </c:pt>
                <c:pt idx="116">
                  <c:v>10.07611</c:v>
                </c:pt>
                <c:pt idx="117">
                  <c:v>9.9445829999999997</c:v>
                </c:pt>
                <c:pt idx="118">
                  <c:v>10.016870000000001</c:v>
                </c:pt>
                <c:pt idx="119">
                  <c:v>9.9045749999999995</c:v>
                </c:pt>
                <c:pt idx="120">
                  <c:v>9.9710420000000006</c:v>
                </c:pt>
                <c:pt idx="121">
                  <c:v>9.9215560000000007</c:v>
                </c:pt>
                <c:pt idx="122">
                  <c:v>9.9433830000000007</c:v>
                </c:pt>
                <c:pt idx="123">
                  <c:v>9.9591460000000005</c:v>
                </c:pt>
                <c:pt idx="124">
                  <c:v>9.9680710000000001</c:v>
                </c:pt>
                <c:pt idx="125">
                  <c:v>9.9906220000000001</c:v>
                </c:pt>
                <c:pt idx="126">
                  <c:v>10.024637999999999</c:v>
                </c:pt>
                <c:pt idx="127">
                  <c:v>10.057077</c:v>
                </c:pt>
                <c:pt idx="128">
                  <c:v>10.041173000000001</c:v>
                </c:pt>
              </c:numCache>
            </c:numRef>
          </c:val>
          <c:smooth val="0"/>
          <c:extLst>
            <c:ext xmlns:c16="http://schemas.microsoft.com/office/drawing/2014/chart" uri="{C3380CC4-5D6E-409C-BE32-E72D297353CC}">
              <c16:uniqueId val="{00000000-BF0D-481C-BC54-D55662E89483}"/>
            </c:ext>
          </c:extLst>
        </c:ser>
        <c:ser>
          <c:idx val="2"/>
          <c:order val="3"/>
          <c:tx>
            <c:strRef>
              <c:f>'Soy24'!$C$97</c:f>
              <c:strCache>
                <c:ptCount val="1"/>
                <c:pt idx="0">
                  <c:v>MYA price WASDE projection</c:v>
                </c:pt>
              </c:strCache>
            </c:strRef>
          </c:tx>
          <c:spPr>
            <a:ln w="28575" cap="rnd" cmpd="sng" algn="ctr">
              <a:solidFill>
                <a:srgbClr val="44AA99"/>
              </a:solidFill>
              <a:prstDash val="solid"/>
              <a:round/>
            </a:ln>
            <a:effectLst/>
          </c:spPr>
          <c:marker>
            <c:symbol val="none"/>
          </c:marker>
          <c:cat>
            <c:numRef>
              <c:f>'Soy24'!$A$99:$A$248</c:f>
              <c:numCache>
                <c:formatCode>m/d/yyyy</c:formatCode>
                <c:ptCount val="150"/>
                <c:pt idx="0">
                  <c:v>44882</c:v>
                </c:pt>
                <c:pt idx="1">
                  <c:v>44889</c:v>
                </c:pt>
                <c:pt idx="2">
                  <c:v>44896</c:v>
                </c:pt>
                <c:pt idx="3">
                  <c:v>44903</c:v>
                </c:pt>
                <c:pt idx="4">
                  <c:v>44910</c:v>
                </c:pt>
                <c:pt idx="5">
                  <c:v>44917</c:v>
                </c:pt>
                <c:pt idx="6">
                  <c:v>44924</c:v>
                </c:pt>
                <c:pt idx="7">
                  <c:v>44931</c:v>
                </c:pt>
                <c:pt idx="8">
                  <c:v>44938</c:v>
                </c:pt>
                <c:pt idx="9">
                  <c:v>44945</c:v>
                </c:pt>
                <c:pt idx="10">
                  <c:v>44952</c:v>
                </c:pt>
                <c:pt idx="11">
                  <c:v>44959</c:v>
                </c:pt>
                <c:pt idx="12">
                  <c:v>44966</c:v>
                </c:pt>
                <c:pt idx="13">
                  <c:v>44973</c:v>
                </c:pt>
                <c:pt idx="14">
                  <c:v>44980</c:v>
                </c:pt>
                <c:pt idx="15">
                  <c:v>44987</c:v>
                </c:pt>
                <c:pt idx="16">
                  <c:v>44994</c:v>
                </c:pt>
                <c:pt idx="17">
                  <c:v>45001</c:v>
                </c:pt>
                <c:pt idx="18">
                  <c:v>45008</c:v>
                </c:pt>
                <c:pt idx="19">
                  <c:v>45015</c:v>
                </c:pt>
                <c:pt idx="20">
                  <c:v>45022</c:v>
                </c:pt>
                <c:pt idx="21">
                  <c:v>45029</c:v>
                </c:pt>
                <c:pt idx="22">
                  <c:v>45036</c:v>
                </c:pt>
                <c:pt idx="23">
                  <c:v>45043</c:v>
                </c:pt>
                <c:pt idx="24">
                  <c:v>45050</c:v>
                </c:pt>
                <c:pt idx="25">
                  <c:v>45057</c:v>
                </c:pt>
                <c:pt idx="26">
                  <c:v>45064</c:v>
                </c:pt>
                <c:pt idx="27">
                  <c:v>45071</c:v>
                </c:pt>
                <c:pt idx="28">
                  <c:v>45078</c:v>
                </c:pt>
                <c:pt idx="29">
                  <c:v>45085</c:v>
                </c:pt>
                <c:pt idx="30">
                  <c:v>45092</c:v>
                </c:pt>
                <c:pt idx="31">
                  <c:v>45099</c:v>
                </c:pt>
                <c:pt idx="32">
                  <c:v>45106</c:v>
                </c:pt>
                <c:pt idx="33">
                  <c:v>45113</c:v>
                </c:pt>
                <c:pt idx="34">
                  <c:v>45120</c:v>
                </c:pt>
                <c:pt idx="35">
                  <c:v>45127</c:v>
                </c:pt>
                <c:pt idx="36">
                  <c:v>45134</c:v>
                </c:pt>
                <c:pt idx="37">
                  <c:v>45141</c:v>
                </c:pt>
                <c:pt idx="38">
                  <c:v>45148</c:v>
                </c:pt>
                <c:pt idx="39">
                  <c:v>45155</c:v>
                </c:pt>
                <c:pt idx="40">
                  <c:v>45162</c:v>
                </c:pt>
                <c:pt idx="41">
                  <c:v>45169</c:v>
                </c:pt>
                <c:pt idx="42">
                  <c:v>45176</c:v>
                </c:pt>
                <c:pt idx="43">
                  <c:v>45183</c:v>
                </c:pt>
                <c:pt idx="44">
                  <c:v>45190</c:v>
                </c:pt>
                <c:pt idx="45">
                  <c:v>45197</c:v>
                </c:pt>
                <c:pt idx="46">
                  <c:v>45204</c:v>
                </c:pt>
                <c:pt idx="47">
                  <c:v>45211</c:v>
                </c:pt>
                <c:pt idx="48">
                  <c:v>45218</c:v>
                </c:pt>
                <c:pt idx="49">
                  <c:v>45225</c:v>
                </c:pt>
                <c:pt idx="50">
                  <c:v>45232</c:v>
                </c:pt>
                <c:pt idx="51">
                  <c:v>45239</c:v>
                </c:pt>
                <c:pt idx="52">
                  <c:v>45246</c:v>
                </c:pt>
                <c:pt idx="53">
                  <c:v>45253</c:v>
                </c:pt>
                <c:pt idx="54">
                  <c:v>45260</c:v>
                </c:pt>
                <c:pt idx="55">
                  <c:v>45267</c:v>
                </c:pt>
                <c:pt idx="56">
                  <c:v>45274</c:v>
                </c:pt>
                <c:pt idx="57">
                  <c:v>45281</c:v>
                </c:pt>
                <c:pt idx="58">
                  <c:v>45288</c:v>
                </c:pt>
                <c:pt idx="59">
                  <c:v>45295</c:v>
                </c:pt>
                <c:pt idx="60">
                  <c:v>45302</c:v>
                </c:pt>
                <c:pt idx="61">
                  <c:v>45309</c:v>
                </c:pt>
                <c:pt idx="62">
                  <c:v>45316</c:v>
                </c:pt>
                <c:pt idx="63">
                  <c:v>45323</c:v>
                </c:pt>
                <c:pt idx="64">
                  <c:v>45330</c:v>
                </c:pt>
                <c:pt idx="65">
                  <c:v>45337</c:v>
                </c:pt>
                <c:pt idx="66">
                  <c:v>45344</c:v>
                </c:pt>
                <c:pt idx="67">
                  <c:v>45351</c:v>
                </c:pt>
                <c:pt idx="68">
                  <c:v>45358</c:v>
                </c:pt>
                <c:pt idx="69">
                  <c:v>45365</c:v>
                </c:pt>
                <c:pt idx="70">
                  <c:v>45372</c:v>
                </c:pt>
                <c:pt idx="71">
                  <c:v>45379</c:v>
                </c:pt>
                <c:pt idx="72">
                  <c:v>45386</c:v>
                </c:pt>
                <c:pt idx="73">
                  <c:v>45393</c:v>
                </c:pt>
                <c:pt idx="74">
                  <c:v>45400</c:v>
                </c:pt>
                <c:pt idx="75">
                  <c:v>45407</c:v>
                </c:pt>
                <c:pt idx="76">
                  <c:v>45414</c:v>
                </c:pt>
                <c:pt idx="77">
                  <c:v>45421</c:v>
                </c:pt>
                <c:pt idx="78">
                  <c:v>45428</c:v>
                </c:pt>
                <c:pt idx="79">
                  <c:v>45435</c:v>
                </c:pt>
                <c:pt idx="80">
                  <c:v>45442</c:v>
                </c:pt>
                <c:pt idx="81">
                  <c:v>45449</c:v>
                </c:pt>
                <c:pt idx="82">
                  <c:v>45456</c:v>
                </c:pt>
                <c:pt idx="83">
                  <c:v>45463</c:v>
                </c:pt>
                <c:pt idx="84">
                  <c:v>45470</c:v>
                </c:pt>
                <c:pt idx="85">
                  <c:v>45477</c:v>
                </c:pt>
                <c:pt idx="86">
                  <c:v>45484</c:v>
                </c:pt>
                <c:pt idx="87">
                  <c:v>45491</c:v>
                </c:pt>
                <c:pt idx="88">
                  <c:v>45498</c:v>
                </c:pt>
                <c:pt idx="89">
                  <c:v>45505</c:v>
                </c:pt>
                <c:pt idx="90">
                  <c:v>45512</c:v>
                </c:pt>
                <c:pt idx="91">
                  <c:v>45519</c:v>
                </c:pt>
                <c:pt idx="92">
                  <c:v>45526</c:v>
                </c:pt>
                <c:pt idx="93">
                  <c:v>45533</c:v>
                </c:pt>
                <c:pt idx="94">
                  <c:v>45540</c:v>
                </c:pt>
                <c:pt idx="95">
                  <c:v>45547</c:v>
                </c:pt>
                <c:pt idx="96">
                  <c:v>45554</c:v>
                </c:pt>
                <c:pt idx="97">
                  <c:v>45561</c:v>
                </c:pt>
                <c:pt idx="98">
                  <c:v>45568</c:v>
                </c:pt>
                <c:pt idx="99">
                  <c:v>45575</c:v>
                </c:pt>
                <c:pt idx="100">
                  <c:v>45582</c:v>
                </c:pt>
                <c:pt idx="101">
                  <c:v>45589</c:v>
                </c:pt>
                <c:pt idx="102">
                  <c:v>45596</c:v>
                </c:pt>
                <c:pt idx="103">
                  <c:v>45603</c:v>
                </c:pt>
                <c:pt idx="104">
                  <c:v>45610</c:v>
                </c:pt>
                <c:pt idx="105">
                  <c:v>45617</c:v>
                </c:pt>
                <c:pt idx="106">
                  <c:v>45624</c:v>
                </c:pt>
                <c:pt idx="107">
                  <c:v>45631</c:v>
                </c:pt>
                <c:pt idx="108">
                  <c:v>45638</c:v>
                </c:pt>
                <c:pt idx="109">
                  <c:v>45645</c:v>
                </c:pt>
                <c:pt idx="110">
                  <c:v>45652</c:v>
                </c:pt>
                <c:pt idx="111">
                  <c:v>45659</c:v>
                </c:pt>
                <c:pt idx="112">
                  <c:v>45666</c:v>
                </c:pt>
                <c:pt idx="113">
                  <c:v>45673</c:v>
                </c:pt>
                <c:pt idx="114">
                  <c:v>45680</c:v>
                </c:pt>
                <c:pt idx="115">
                  <c:v>45687</c:v>
                </c:pt>
                <c:pt idx="116">
                  <c:v>45694</c:v>
                </c:pt>
                <c:pt idx="117">
                  <c:v>45701</c:v>
                </c:pt>
                <c:pt idx="118">
                  <c:v>45708</c:v>
                </c:pt>
                <c:pt idx="119">
                  <c:v>45715</c:v>
                </c:pt>
                <c:pt idx="120">
                  <c:v>45722</c:v>
                </c:pt>
                <c:pt idx="121">
                  <c:v>45729</c:v>
                </c:pt>
                <c:pt idx="122">
                  <c:v>45736</c:v>
                </c:pt>
                <c:pt idx="123">
                  <c:v>45743</c:v>
                </c:pt>
                <c:pt idx="124">
                  <c:v>45750</c:v>
                </c:pt>
                <c:pt idx="125">
                  <c:v>45757</c:v>
                </c:pt>
                <c:pt idx="126">
                  <c:v>45764</c:v>
                </c:pt>
                <c:pt idx="127">
                  <c:v>45771</c:v>
                </c:pt>
                <c:pt idx="128">
                  <c:v>45778</c:v>
                </c:pt>
                <c:pt idx="129">
                  <c:v>45785</c:v>
                </c:pt>
                <c:pt idx="130">
                  <c:v>45792</c:v>
                </c:pt>
                <c:pt idx="131">
                  <c:v>45799</c:v>
                </c:pt>
                <c:pt idx="132">
                  <c:v>45806</c:v>
                </c:pt>
                <c:pt idx="133">
                  <c:v>45813</c:v>
                </c:pt>
                <c:pt idx="134">
                  <c:v>45820</c:v>
                </c:pt>
                <c:pt idx="135">
                  <c:v>45827</c:v>
                </c:pt>
                <c:pt idx="136">
                  <c:v>45834</c:v>
                </c:pt>
                <c:pt idx="137">
                  <c:v>45841</c:v>
                </c:pt>
                <c:pt idx="138">
                  <c:v>45848</c:v>
                </c:pt>
                <c:pt idx="139">
                  <c:v>45855</c:v>
                </c:pt>
                <c:pt idx="140">
                  <c:v>45862</c:v>
                </c:pt>
                <c:pt idx="141">
                  <c:v>45869</c:v>
                </c:pt>
                <c:pt idx="142">
                  <c:v>45876</c:v>
                </c:pt>
                <c:pt idx="143">
                  <c:v>45883</c:v>
                </c:pt>
                <c:pt idx="144">
                  <c:v>45890</c:v>
                </c:pt>
                <c:pt idx="145">
                  <c:v>45897</c:v>
                </c:pt>
                <c:pt idx="146">
                  <c:v>45904</c:v>
                </c:pt>
                <c:pt idx="147">
                  <c:v>45911</c:v>
                </c:pt>
                <c:pt idx="148">
                  <c:v>45918</c:v>
                </c:pt>
                <c:pt idx="149">
                  <c:v>45925</c:v>
                </c:pt>
              </c:numCache>
            </c:numRef>
          </c:cat>
          <c:val>
            <c:numRef>
              <c:f>'Soy24'!$C$99:$C$248</c:f>
              <c:numCache>
                <c:formatCode>0.00</c:formatCode>
                <c:ptCount val="150"/>
                <c:pt idx="78">
                  <c:v>11.2</c:v>
                </c:pt>
                <c:pt idx="79">
                  <c:v>11.2</c:v>
                </c:pt>
                <c:pt idx="80">
                  <c:v>11.2</c:v>
                </c:pt>
                <c:pt idx="81">
                  <c:v>11.2</c:v>
                </c:pt>
                <c:pt idx="82">
                  <c:v>11.2</c:v>
                </c:pt>
                <c:pt idx="83">
                  <c:v>11.2</c:v>
                </c:pt>
                <c:pt idx="84">
                  <c:v>11.2</c:v>
                </c:pt>
                <c:pt idx="85">
                  <c:v>11.2</c:v>
                </c:pt>
                <c:pt idx="86">
                  <c:v>11.2</c:v>
                </c:pt>
                <c:pt idx="87">
                  <c:v>11.1</c:v>
                </c:pt>
                <c:pt idx="88">
                  <c:v>11.1</c:v>
                </c:pt>
                <c:pt idx="89">
                  <c:v>11.1</c:v>
                </c:pt>
                <c:pt idx="90">
                  <c:v>11.1</c:v>
                </c:pt>
                <c:pt idx="91">
                  <c:v>10.8</c:v>
                </c:pt>
                <c:pt idx="92">
                  <c:v>10.8</c:v>
                </c:pt>
                <c:pt idx="93">
                  <c:v>10.8</c:v>
                </c:pt>
                <c:pt idx="94">
                  <c:v>10.8</c:v>
                </c:pt>
                <c:pt idx="95">
                  <c:v>10.8</c:v>
                </c:pt>
                <c:pt idx="96">
                  <c:v>10.8</c:v>
                </c:pt>
                <c:pt idx="97">
                  <c:v>10.8</c:v>
                </c:pt>
                <c:pt idx="98">
                  <c:v>10.8</c:v>
                </c:pt>
                <c:pt idx="99">
                  <c:v>10.8</c:v>
                </c:pt>
                <c:pt idx="100">
                  <c:v>10.8</c:v>
                </c:pt>
                <c:pt idx="101">
                  <c:v>10.8</c:v>
                </c:pt>
                <c:pt idx="102">
                  <c:v>10.8</c:v>
                </c:pt>
                <c:pt idx="103">
                  <c:v>10.8</c:v>
                </c:pt>
                <c:pt idx="104">
                  <c:v>10.8</c:v>
                </c:pt>
                <c:pt idx="105">
                  <c:v>10.8</c:v>
                </c:pt>
                <c:pt idx="106">
                  <c:v>10.8</c:v>
                </c:pt>
                <c:pt idx="107">
                  <c:v>10.8</c:v>
                </c:pt>
                <c:pt idx="108">
                  <c:v>10.199999999999999</c:v>
                </c:pt>
                <c:pt idx="109">
                  <c:v>10.199999999999999</c:v>
                </c:pt>
                <c:pt idx="110">
                  <c:v>10.199999999999999</c:v>
                </c:pt>
                <c:pt idx="111">
                  <c:v>10.199999999999999</c:v>
                </c:pt>
                <c:pt idx="112">
                  <c:v>10.199999999999999</c:v>
                </c:pt>
                <c:pt idx="113">
                  <c:v>10.199999999999999</c:v>
                </c:pt>
                <c:pt idx="114">
                  <c:v>10.199999999999999</c:v>
                </c:pt>
                <c:pt idx="115">
                  <c:v>10.199999999999999</c:v>
                </c:pt>
                <c:pt idx="116">
                  <c:v>10.199999999999999</c:v>
                </c:pt>
                <c:pt idx="117">
                  <c:v>10.1</c:v>
                </c:pt>
                <c:pt idx="118">
                  <c:v>10.1</c:v>
                </c:pt>
                <c:pt idx="119">
                  <c:v>10.1</c:v>
                </c:pt>
                <c:pt idx="120">
                  <c:v>10.1</c:v>
                </c:pt>
                <c:pt idx="121">
                  <c:v>9.9499999999999993</c:v>
                </c:pt>
                <c:pt idx="122">
                  <c:v>9.9499999999999993</c:v>
                </c:pt>
                <c:pt idx="123">
                  <c:v>9.9499999999999993</c:v>
                </c:pt>
                <c:pt idx="124">
                  <c:v>9.9499999999999993</c:v>
                </c:pt>
                <c:pt idx="125">
                  <c:v>9.9499999999999993</c:v>
                </c:pt>
                <c:pt idx="126">
                  <c:v>9.9499999999999993</c:v>
                </c:pt>
                <c:pt idx="127">
                  <c:v>9.9499999999999993</c:v>
                </c:pt>
                <c:pt idx="128">
                  <c:v>9.9499999999999993</c:v>
                </c:pt>
              </c:numCache>
            </c:numRef>
          </c:val>
          <c:smooth val="0"/>
          <c:extLst>
            <c:ext xmlns:c16="http://schemas.microsoft.com/office/drawing/2014/chart" uri="{C3380CC4-5D6E-409C-BE32-E72D297353CC}">
              <c16:uniqueId val="{00000001-BF0D-481C-BC54-D55662E89483}"/>
            </c:ext>
          </c:extLst>
        </c:ser>
        <c:ser>
          <c:idx val="1"/>
          <c:order val="4"/>
          <c:tx>
            <c:strRef>
              <c:f>'Soy24'!$E$97</c:f>
              <c:strCache>
                <c:ptCount val="1"/>
                <c:pt idx="0">
                  <c:v>Effective reference price</c:v>
                </c:pt>
              </c:strCache>
            </c:strRef>
          </c:tx>
          <c:spPr>
            <a:ln w="28575" cap="rnd" cmpd="sng" algn="ctr">
              <a:solidFill>
                <a:schemeClr val="accent4">
                  <a:shade val="95000"/>
                  <a:satMod val="105000"/>
                </a:schemeClr>
              </a:solidFill>
              <a:prstDash val="sysDash"/>
              <a:round/>
            </a:ln>
            <a:effectLst/>
          </c:spPr>
          <c:marker>
            <c:symbol val="none"/>
          </c:marker>
          <c:cat>
            <c:numRef>
              <c:f>'Soy24'!$A$99:$A$248</c:f>
              <c:numCache>
                <c:formatCode>m/d/yyyy</c:formatCode>
                <c:ptCount val="150"/>
                <c:pt idx="0">
                  <c:v>44882</c:v>
                </c:pt>
                <c:pt idx="1">
                  <c:v>44889</c:v>
                </c:pt>
                <c:pt idx="2">
                  <c:v>44896</c:v>
                </c:pt>
                <c:pt idx="3">
                  <c:v>44903</c:v>
                </c:pt>
                <c:pt idx="4">
                  <c:v>44910</c:v>
                </c:pt>
                <c:pt idx="5">
                  <c:v>44917</c:v>
                </c:pt>
                <c:pt idx="6">
                  <c:v>44924</c:v>
                </c:pt>
                <c:pt idx="7">
                  <c:v>44931</c:v>
                </c:pt>
                <c:pt idx="8">
                  <c:v>44938</c:v>
                </c:pt>
                <c:pt idx="9">
                  <c:v>44945</c:v>
                </c:pt>
                <c:pt idx="10">
                  <c:v>44952</c:v>
                </c:pt>
                <c:pt idx="11">
                  <c:v>44959</c:v>
                </c:pt>
                <c:pt idx="12">
                  <c:v>44966</c:v>
                </c:pt>
                <c:pt idx="13">
                  <c:v>44973</c:v>
                </c:pt>
                <c:pt idx="14">
                  <c:v>44980</c:v>
                </c:pt>
                <c:pt idx="15">
                  <c:v>44987</c:v>
                </c:pt>
                <c:pt idx="16">
                  <c:v>44994</c:v>
                </c:pt>
                <c:pt idx="17">
                  <c:v>45001</c:v>
                </c:pt>
                <c:pt idx="18">
                  <c:v>45008</c:v>
                </c:pt>
                <c:pt idx="19">
                  <c:v>45015</c:v>
                </c:pt>
                <c:pt idx="20">
                  <c:v>45022</c:v>
                </c:pt>
                <c:pt idx="21">
                  <c:v>45029</c:v>
                </c:pt>
                <c:pt idx="22">
                  <c:v>45036</c:v>
                </c:pt>
                <c:pt idx="23">
                  <c:v>45043</c:v>
                </c:pt>
                <c:pt idx="24">
                  <c:v>45050</c:v>
                </c:pt>
                <c:pt idx="25">
                  <c:v>45057</c:v>
                </c:pt>
                <c:pt idx="26">
                  <c:v>45064</c:v>
                </c:pt>
                <c:pt idx="27">
                  <c:v>45071</c:v>
                </c:pt>
                <c:pt idx="28">
                  <c:v>45078</c:v>
                </c:pt>
                <c:pt idx="29">
                  <c:v>45085</c:v>
                </c:pt>
                <c:pt idx="30">
                  <c:v>45092</c:v>
                </c:pt>
                <c:pt idx="31">
                  <c:v>45099</c:v>
                </c:pt>
                <c:pt idx="32">
                  <c:v>45106</c:v>
                </c:pt>
                <c:pt idx="33">
                  <c:v>45113</c:v>
                </c:pt>
                <c:pt idx="34">
                  <c:v>45120</c:v>
                </c:pt>
                <c:pt idx="35">
                  <c:v>45127</c:v>
                </c:pt>
                <c:pt idx="36">
                  <c:v>45134</c:v>
                </c:pt>
                <c:pt idx="37">
                  <c:v>45141</c:v>
                </c:pt>
                <c:pt idx="38">
                  <c:v>45148</c:v>
                </c:pt>
                <c:pt idx="39">
                  <c:v>45155</c:v>
                </c:pt>
                <c:pt idx="40">
                  <c:v>45162</c:v>
                </c:pt>
                <c:pt idx="41">
                  <c:v>45169</c:v>
                </c:pt>
                <c:pt idx="42">
                  <c:v>45176</c:v>
                </c:pt>
                <c:pt idx="43">
                  <c:v>45183</c:v>
                </c:pt>
                <c:pt idx="44">
                  <c:v>45190</c:v>
                </c:pt>
                <c:pt idx="45">
                  <c:v>45197</c:v>
                </c:pt>
                <c:pt idx="46">
                  <c:v>45204</c:v>
                </c:pt>
                <c:pt idx="47">
                  <c:v>45211</c:v>
                </c:pt>
                <c:pt idx="48">
                  <c:v>45218</c:v>
                </c:pt>
                <c:pt idx="49">
                  <c:v>45225</c:v>
                </c:pt>
                <c:pt idx="50">
                  <c:v>45232</c:v>
                </c:pt>
                <c:pt idx="51">
                  <c:v>45239</c:v>
                </c:pt>
                <c:pt idx="52">
                  <c:v>45246</c:v>
                </c:pt>
                <c:pt idx="53">
                  <c:v>45253</c:v>
                </c:pt>
                <c:pt idx="54">
                  <c:v>45260</c:v>
                </c:pt>
                <c:pt idx="55">
                  <c:v>45267</c:v>
                </c:pt>
                <c:pt idx="56">
                  <c:v>45274</c:v>
                </c:pt>
                <c:pt idx="57">
                  <c:v>45281</c:v>
                </c:pt>
                <c:pt idx="58">
                  <c:v>45288</c:v>
                </c:pt>
                <c:pt idx="59">
                  <c:v>45295</c:v>
                </c:pt>
                <c:pt idx="60">
                  <c:v>45302</c:v>
                </c:pt>
                <c:pt idx="61">
                  <c:v>45309</c:v>
                </c:pt>
                <c:pt idx="62">
                  <c:v>45316</c:v>
                </c:pt>
                <c:pt idx="63">
                  <c:v>45323</c:v>
                </c:pt>
                <c:pt idx="64">
                  <c:v>45330</c:v>
                </c:pt>
                <c:pt idx="65">
                  <c:v>45337</c:v>
                </c:pt>
                <c:pt idx="66">
                  <c:v>45344</c:v>
                </c:pt>
                <c:pt idx="67">
                  <c:v>45351</c:v>
                </c:pt>
                <c:pt idx="68">
                  <c:v>45358</c:v>
                </c:pt>
                <c:pt idx="69">
                  <c:v>45365</c:v>
                </c:pt>
                <c:pt idx="70">
                  <c:v>45372</c:v>
                </c:pt>
                <c:pt idx="71">
                  <c:v>45379</c:v>
                </c:pt>
                <c:pt idx="72">
                  <c:v>45386</c:v>
                </c:pt>
                <c:pt idx="73">
                  <c:v>45393</c:v>
                </c:pt>
                <c:pt idx="74">
                  <c:v>45400</c:v>
                </c:pt>
                <c:pt idx="75">
                  <c:v>45407</c:v>
                </c:pt>
                <c:pt idx="76">
                  <c:v>45414</c:v>
                </c:pt>
                <c:pt idx="77">
                  <c:v>45421</c:v>
                </c:pt>
                <c:pt idx="78">
                  <c:v>45428</c:v>
                </c:pt>
                <c:pt idx="79">
                  <c:v>45435</c:v>
                </c:pt>
                <c:pt idx="80">
                  <c:v>45442</c:v>
                </c:pt>
                <c:pt idx="81">
                  <c:v>45449</c:v>
                </c:pt>
                <c:pt idx="82">
                  <c:v>45456</c:v>
                </c:pt>
                <c:pt idx="83">
                  <c:v>45463</c:v>
                </c:pt>
                <c:pt idx="84">
                  <c:v>45470</c:v>
                </c:pt>
                <c:pt idx="85">
                  <c:v>45477</c:v>
                </c:pt>
                <c:pt idx="86">
                  <c:v>45484</c:v>
                </c:pt>
                <c:pt idx="87">
                  <c:v>45491</c:v>
                </c:pt>
                <c:pt idx="88">
                  <c:v>45498</c:v>
                </c:pt>
                <c:pt idx="89">
                  <c:v>45505</c:v>
                </c:pt>
                <c:pt idx="90">
                  <c:v>45512</c:v>
                </c:pt>
                <c:pt idx="91">
                  <c:v>45519</c:v>
                </c:pt>
                <c:pt idx="92">
                  <c:v>45526</c:v>
                </c:pt>
                <c:pt idx="93">
                  <c:v>45533</c:v>
                </c:pt>
                <c:pt idx="94">
                  <c:v>45540</c:v>
                </c:pt>
                <c:pt idx="95">
                  <c:v>45547</c:v>
                </c:pt>
                <c:pt idx="96">
                  <c:v>45554</c:v>
                </c:pt>
                <c:pt idx="97">
                  <c:v>45561</c:v>
                </c:pt>
                <c:pt idx="98">
                  <c:v>45568</c:v>
                </c:pt>
                <c:pt idx="99">
                  <c:v>45575</c:v>
                </c:pt>
                <c:pt idx="100">
                  <c:v>45582</c:v>
                </c:pt>
                <c:pt idx="101">
                  <c:v>45589</c:v>
                </c:pt>
                <c:pt idx="102">
                  <c:v>45596</c:v>
                </c:pt>
                <c:pt idx="103">
                  <c:v>45603</c:v>
                </c:pt>
                <c:pt idx="104">
                  <c:v>45610</c:v>
                </c:pt>
                <c:pt idx="105">
                  <c:v>45617</c:v>
                </c:pt>
                <c:pt idx="106">
                  <c:v>45624</c:v>
                </c:pt>
                <c:pt idx="107">
                  <c:v>45631</c:v>
                </c:pt>
                <c:pt idx="108">
                  <c:v>45638</c:v>
                </c:pt>
                <c:pt idx="109">
                  <c:v>45645</c:v>
                </c:pt>
                <c:pt idx="110">
                  <c:v>45652</c:v>
                </c:pt>
                <c:pt idx="111">
                  <c:v>45659</c:v>
                </c:pt>
                <c:pt idx="112">
                  <c:v>45666</c:v>
                </c:pt>
                <c:pt idx="113">
                  <c:v>45673</c:v>
                </c:pt>
                <c:pt idx="114">
                  <c:v>45680</c:v>
                </c:pt>
                <c:pt idx="115">
                  <c:v>45687</c:v>
                </c:pt>
                <c:pt idx="116">
                  <c:v>45694</c:v>
                </c:pt>
                <c:pt idx="117">
                  <c:v>45701</c:v>
                </c:pt>
                <c:pt idx="118">
                  <c:v>45708</c:v>
                </c:pt>
                <c:pt idx="119">
                  <c:v>45715</c:v>
                </c:pt>
                <c:pt idx="120">
                  <c:v>45722</c:v>
                </c:pt>
                <c:pt idx="121">
                  <c:v>45729</c:v>
                </c:pt>
                <c:pt idx="122">
                  <c:v>45736</c:v>
                </c:pt>
                <c:pt idx="123">
                  <c:v>45743</c:v>
                </c:pt>
                <c:pt idx="124">
                  <c:v>45750</c:v>
                </c:pt>
                <c:pt idx="125">
                  <c:v>45757</c:v>
                </c:pt>
                <c:pt idx="126">
                  <c:v>45764</c:v>
                </c:pt>
                <c:pt idx="127">
                  <c:v>45771</c:v>
                </c:pt>
                <c:pt idx="128">
                  <c:v>45778</c:v>
                </c:pt>
                <c:pt idx="129">
                  <c:v>45785</c:v>
                </c:pt>
                <c:pt idx="130">
                  <c:v>45792</c:v>
                </c:pt>
                <c:pt idx="131">
                  <c:v>45799</c:v>
                </c:pt>
                <c:pt idx="132">
                  <c:v>45806</c:v>
                </c:pt>
                <c:pt idx="133">
                  <c:v>45813</c:v>
                </c:pt>
                <c:pt idx="134">
                  <c:v>45820</c:v>
                </c:pt>
                <c:pt idx="135">
                  <c:v>45827</c:v>
                </c:pt>
                <c:pt idx="136">
                  <c:v>45834</c:v>
                </c:pt>
                <c:pt idx="137">
                  <c:v>45841</c:v>
                </c:pt>
                <c:pt idx="138">
                  <c:v>45848</c:v>
                </c:pt>
                <c:pt idx="139">
                  <c:v>45855</c:v>
                </c:pt>
                <c:pt idx="140">
                  <c:v>45862</c:v>
                </c:pt>
                <c:pt idx="141">
                  <c:v>45869</c:v>
                </c:pt>
                <c:pt idx="142">
                  <c:v>45876</c:v>
                </c:pt>
                <c:pt idx="143">
                  <c:v>45883</c:v>
                </c:pt>
                <c:pt idx="144">
                  <c:v>45890</c:v>
                </c:pt>
                <c:pt idx="145">
                  <c:v>45897</c:v>
                </c:pt>
                <c:pt idx="146">
                  <c:v>45904</c:v>
                </c:pt>
                <c:pt idx="147">
                  <c:v>45911</c:v>
                </c:pt>
                <c:pt idx="148">
                  <c:v>45918</c:v>
                </c:pt>
                <c:pt idx="149">
                  <c:v>45925</c:v>
                </c:pt>
              </c:numCache>
            </c:numRef>
          </c:cat>
          <c:val>
            <c:numRef>
              <c:f>'Soy24'!$E$99:$E$248</c:f>
              <c:numCache>
                <c:formatCode>0.00</c:formatCode>
                <c:ptCount val="150"/>
                <c:pt idx="0">
                  <c:v>9.2565000000000008</c:v>
                </c:pt>
                <c:pt idx="1">
                  <c:v>9.2565000000000008</c:v>
                </c:pt>
                <c:pt idx="2">
                  <c:v>9.2565000000000008</c:v>
                </c:pt>
                <c:pt idx="3">
                  <c:v>9.2565000000000008</c:v>
                </c:pt>
                <c:pt idx="4">
                  <c:v>9.2565000000000008</c:v>
                </c:pt>
                <c:pt idx="5">
                  <c:v>9.2565000000000008</c:v>
                </c:pt>
                <c:pt idx="6">
                  <c:v>9.2565000000000008</c:v>
                </c:pt>
                <c:pt idx="7">
                  <c:v>9.2565000000000008</c:v>
                </c:pt>
                <c:pt idx="8">
                  <c:v>9.2565000000000008</c:v>
                </c:pt>
                <c:pt idx="9">
                  <c:v>9.2565000000000008</c:v>
                </c:pt>
                <c:pt idx="10">
                  <c:v>9.2565000000000008</c:v>
                </c:pt>
                <c:pt idx="11">
                  <c:v>9.2565000000000008</c:v>
                </c:pt>
                <c:pt idx="12">
                  <c:v>9.2565000000000008</c:v>
                </c:pt>
                <c:pt idx="13">
                  <c:v>9.2565000000000008</c:v>
                </c:pt>
                <c:pt idx="14">
                  <c:v>9.2565000000000008</c:v>
                </c:pt>
                <c:pt idx="15">
                  <c:v>9.2565000000000008</c:v>
                </c:pt>
                <c:pt idx="16">
                  <c:v>9.2565000000000008</c:v>
                </c:pt>
                <c:pt idx="17">
                  <c:v>9.2565000000000008</c:v>
                </c:pt>
                <c:pt idx="18">
                  <c:v>9.2565000000000008</c:v>
                </c:pt>
                <c:pt idx="19">
                  <c:v>9.2565000000000008</c:v>
                </c:pt>
                <c:pt idx="20">
                  <c:v>9.2565000000000008</c:v>
                </c:pt>
                <c:pt idx="21">
                  <c:v>9.2565000000000008</c:v>
                </c:pt>
                <c:pt idx="22">
                  <c:v>9.2565000000000008</c:v>
                </c:pt>
                <c:pt idx="23">
                  <c:v>9.2565000000000008</c:v>
                </c:pt>
                <c:pt idx="24">
                  <c:v>9.2565000000000008</c:v>
                </c:pt>
                <c:pt idx="25">
                  <c:v>9.2565000000000008</c:v>
                </c:pt>
                <c:pt idx="26">
                  <c:v>9.2565000000000008</c:v>
                </c:pt>
                <c:pt idx="27">
                  <c:v>9.2565000000000008</c:v>
                </c:pt>
                <c:pt idx="28">
                  <c:v>9.2565000000000008</c:v>
                </c:pt>
                <c:pt idx="29">
                  <c:v>9.2565000000000008</c:v>
                </c:pt>
                <c:pt idx="30">
                  <c:v>9.2565000000000008</c:v>
                </c:pt>
                <c:pt idx="31">
                  <c:v>9.2565000000000008</c:v>
                </c:pt>
                <c:pt idx="32">
                  <c:v>9.2565000000000008</c:v>
                </c:pt>
                <c:pt idx="33">
                  <c:v>9.2565000000000008</c:v>
                </c:pt>
                <c:pt idx="34">
                  <c:v>9.2565000000000008</c:v>
                </c:pt>
                <c:pt idx="35">
                  <c:v>9.2565000000000008</c:v>
                </c:pt>
                <c:pt idx="36">
                  <c:v>9.2565000000000008</c:v>
                </c:pt>
                <c:pt idx="37">
                  <c:v>9.2565000000000008</c:v>
                </c:pt>
                <c:pt idx="38">
                  <c:v>9.2565000000000008</c:v>
                </c:pt>
                <c:pt idx="39">
                  <c:v>9.2565000000000008</c:v>
                </c:pt>
                <c:pt idx="40">
                  <c:v>9.2565000000000008</c:v>
                </c:pt>
                <c:pt idx="41">
                  <c:v>9.2565000000000008</c:v>
                </c:pt>
                <c:pt idx="42">
                  <c:v>9.2565000000000008</c:v>
                </c:pt>
                <c:pt idx="43">
                  <c:v>9.2565000000000008</c:v>
                </c:pt>
                <c:pt idx="44">
                  <c:v>9.2565000000000008</c:v>
                </c:pt>
                <c:pt idx="45">
                  <c:v>9.2565000000000008</c:v>
                </c:pt>
                <c:pt idx="46">
                  <c:v>9.2565000000000008</c:v>
                </c:pt>
                <c:pt idx="47">
                  <c:v>9.2565000000000008</c:v>
                </c:pt>
                <c:pt idx="48">
                  <c:v>9.2565000000000008</c:v>
                </c:pt>
                <c:pt idx="49">
                  <c:v>9.2565000000000008</c:v>
                </c:pt>
                <c:pt idx="50">
                  <c:v>9.2565000000000008</c:v>
                </c:pt>
                <c:pt idx="51">
                  <c:v>9.2565000000000008</c:v>
                </c:pt>
                <c:pt idx="52">
                  <c:v>9.2565000000000008</c:v>
                </c:pt>
                <c:pt idx="53">
                  <c:v>9.2565000000000008</c:v>
                </c:pt>
                <c:pt idx="54">
                  <c:v>9.2565000000000008</c:v>
                </c:pt>
                <c:pt idx="55">
                  <c:v>9.2565000000000008</c:v>
                </c:pt>
                <c:pt idx="56">
                  <c:v>9.2565000000000008</c:v>
                </c:pt>
                <c:pt idx="57">
                  <c:v>9.2565000000000008</c:v>
                </c:pt>
                <c:pt idx="58">
                  <c:v>9.2565000000000008</c:v>
                </c:pt>
                <c:pt idx="59">
                  <c:v>9.2565000000000008</c:v>
                </c:pt>
                <c:pt idx="60">
                  <c:v>9.2565000000000008</c:v>
                </c:pt>
                <c:pt idx="61">
                  <c:v>9.2565000000000008</c:v>
                </c:pt>
                <c:pt idx="62">
                  <c:v>9.2565000000000008</c:v>
                </c:pt>
                <c:pt idx="63">
                  <c:v>9.2565000000000008</c:v>
                </c:pt>
                <c:pt idx="64">
                  <c:v>9.2565000000000008</c:v>
                </c:pt>
                <c:pt idx="65">
                  <c:v>9.2565000000000008</c:v>
                </c:pt>
                <c:pt idx="66">
                  <c:v>9.2565000000000008</c:v>
                </c:pt>
                <c:pt idx="67">
                  <c:v>9.2565000000000008</c:v>
                </c:pt>
                <c:pt idx="68">
                  <c:v>9.2565000000000008</c:v>
                </c:pt>
                <c:pt idx="69">
                  <c:v>9.2565000000000008</c:v>
                </c:pt>
                <c:pt idx="70">
                  <c:v>9.2565000000000008</c:v>
                </c:pt>
                <c:pt idx="71">
                  <c:v>9.2565000000000008</c:v>
                </c:pt>
                <c:pt idx="72">
                  <c:v>9.2565000000000008</c:v>
                </c:pt>
                <c:pt idx="73">
                  <c:v>9.2565000000000008</c:v>
                </c:pt>
                <c:pt idx="74">
                  <c:v>9.2565000000000008</c:v>
                </c:pt>
                <c:pt idx="75">
                  <c:v>9.2565000000000008</c:v>
                </c:pt>
                <c:pt idx="76">
                  <c:v>9.2565000000000008</c:v>
                </c:pt>
                <c:pt idx="77">
                  <c:v>9.2565000000000008</c:v>
                </c:pt>
                <c:pt idx="78">
                  <c:v>9.2565000000000008</c:v>
                </c:pt>
                <c:pt idx="79">
                  <c:v>9.2565000000000008</c:v>
                </c:pt>
                <c:pt idx="80">
                  <c:v>9.2565000000000008</c:v>
                </c:pt>
                <c:pt idx="81">
                  <c:v>9.2565000000000008</c:v>
                </c:pt>
                <c:pt idx="82">
                  <c:v>9.2565000000000008</c:v>
                </c:pt>
                <c:pt idx="83">
                  <c:v>9.2565000000000008</c:v>
                </c:pt>
                <c:pt idx="84">
                  <c:v>9.2565000000000008</c:v>
                </c:pt>
                <c:pt idx="85">
                  <c:v>9.2565000000000008</c:v>
                </c:pt>
                <c:pt idx="86">
                  <c:v>9.2565000000000008</c:v>
                </c:pt>
                <c:pt idx="87">
                  <c:v>9.2565000000000008</c:v>
                </c:pt>
                <c:pt idx="88">
                  <c:v>9.2565000000000008</c:v>
                </c:pt>
                <c:pt idx="89">
                  <c:v>9.2565000000000008</c:v>
                </c:pt>
                <c:pt idx="90">
                  <c:v>9.2565000000000008</c:v>
                </c:pt>
                <c:pt idx="91">
                  <c:v>9.2565000000000008</c:v>
                </c:pt>
                <c:pt idx="92">
                  <c:v>9.2565000000000008</c:v>
                </c:pt>
                <c:pt idx="93">
                  <c:v>9.2565000000000008</c:v>
                </c:pt>
                <c:pt idx="94">
                  <c:v>9.2565000000000008</c:v>
                </c:pt>
                <c:pt idx="95">
                  <c:v>9.2565000000000008</c:v>
                </c:pt>
                <c:pt idx="96">
                  <c:v>9.2565000000000008</c:v>
                </c:pt>
                <c:pt idx="97">
                  <c:v>9.2565000000000008</c:v>
                </c:pt>
                <c:pt idx="98">
                  <c:v>9.2565000000000008</c:v>
                </c:pt>
                <c:pt idx="99">
                  <c:v>9.2565000000000008</c:v>
                </c:pt>
                <c:pt idx="100">
                  <c:v>9.2565000000000008</c:v>
                </c:pt>
                <c:pt idx="101">
                  <c:v>9.2565000000000008</c:v>
                </c:pt>
                <c:pt idx="102">
                  <c:v>9.2565000000000008</c:v>
                </c:pt>
                <c:pt idx="103">
                  <c:v>9.2565000000000008</c:v>
                </c:pt>
                <c:pt idx="104">
                  <c:v>9.2565000000000008</c:v>
                </c:pt>
                <c:pt idx="105">
                  <c:v>9.2565000000000008</c:v>
                </c:pt>
                <c:pt idx="106">
                  <c:v>9.2565000000000008</c:v>
                </c:pt>
                <c:pt idx="107">
                  <c:v>9.2565000000000008</c:v>
                </c:pt>
                <c:pt idx="108">
                  <c:v>9.2565000000000008</c:v>
                </c:pt>
                <c:pt idx="109">
                  <c:v>9.2565000000000008</c:v>
                </c:pt>
                <c:pt idx="110">
                  <c:v>9.2565000000000008</c:v>
                </c:pt>
                <c:pt idx="111">
                  <c:v>9.2565000000000008</c:v>
                </c:pt>
                <c:pt idx="112">
                  <c:v>9.2565000000000008</c:v>
                </c:pt>
                <c:pt idx="113">
                  <c:v>9.2565000000000008</c:v>
                </c:pt>
                <c:pt idx="114">
                  <c:v>9.2565000000000008</c:v>
                </c:pt>
                <c:pt idx="115">
                  <c:v>9.2565000000000008</c:v>
                </c:pt>
                <c:pt idx="116">
                  <c:v>9.2565000000000008</c:v>
                </c:pt>
                <c:pt idx="117">
                  <c:v>9.2565000000000008</c:v>
                </c:pt>
                <c:pt idx="118">
                  <c:v>9.2565000000000008</c:v>
                </c:pt>
                <c:pt idx="119">
                  <c:v>9.2565000000000008</c:v>
                </c:pt>
                <c:pt idx="120">
                  <c:v>9.2565000000000008</c:v>
                </c:pt>
                <c:pt idx="121">
                  <c:v>9.2565000000000008</c:v>
                </c:pt>
                <c:pt idx="122">
                  <c:v>9.2565000000000008</c:v>
                </c:pt>
                <c:pt idx="123">
                  <c:v>9.2565000000000008</c:v>
                </c:pt>
                <c:pt idx="124">
                  <c:v>9.2565000000000008</c:v>
                </c:pt>
                <c:pt idx="125">
                  <c:v>9.2565000000000008</c:v>
                </c:pt>
                <c:pt idx="126">
                  <c:v>9.2565000000000008</c:v>
                </c:pt>
                <c:pt idx="127">
                  <c:v>9.2565000000000008</c:v>
                </c:pt>
                <c:pt idx="128">
                  <c:v>9.2565000000000008</c:v>
                </c:pt>
                <c:pt idx="129">
                  <c:v>9.2565000000000008</c:v>
                </c:pt>
                <c:pt idx="130">
                  <c:v>9.2565000000000008</c:v>
                </c:pt>
                <c:pt idx="131">
                  <c:v>9.2565000000000008</c:v>
                </c:pt>
                <c:pt idx="132">
                  <c:v>9.2565000000000008</c:v>
                </c:pt>
                <c:pt idx="133">
                  <c:v>9.2565000000000008</c:v>
                </c:pt>
                <c:pt idx="134">
                  <c:v>9.2565000000000008</c:v>
                </c:pt>
                <c:pt idx="135">
                  <c:v>9.2565000000000008</c:v>
                </c:pt>
                <c:pt idx="136">
                  <c:v>9.2565000000000008</c:v>
                </c:pt>
                <c:pt idx="137">
                  <c:v>9.2565000000000008</c:v>
                </c:pt>
                <c:pt idx="138">
                  <c:v>9.2565000000000008</c:v>
                </c:pt>
                <c:pt idx="139">
                  <c:v>9.2565000000000008</c:v>
                </c:pt>
                <c:pt idx="140">
                  <c:v>9.2565000000000008</c:v>
                </c:pt>
                <c:pt idx="141">
                  <c:v>9.2565000000000008</c:v>
                </c:pt>
                <c:pt idx="142">
                  <c:v>9.2565000000000008</c:v>
                </c:pt>
                <c:pt idx="143">
                  <c:v>9.2565000000000008</c:v>
                </c:pt>
                <c:pt idx="144">
                  <c:v>9.2565000000000008</c:v>
                </c:pt>
                <c:pt idx="145">
                  <c:v>9.2565000000000008</c:v>
                </c:pt>
                <c:pt idx="146">
                  <c:v>9.2565000000000008</c:v>
                </c:pt>
                <c:pt idx="147">
                  <c:v>9.2565000000000008</c:v>
                </c:pt>
                <c:pt idx="148">
                  <c:v>9.2565000000000008</c:v>
                </c:pt>
                <c:pt idx="149">
                  <c:v>9.2565000000000008</c:v>
                </c:pt>
              </c:numCache>
            </c:numRef>
          </c:val>
          <c:smooth val="0"/>
          <c:extLst>
            <c:ext xmlns:c16="http://schemas.microsoft.com/office/drawing/2014/chart" uri="{C3380CC4-5D6E-409C-BE32-E72D297353CC}">
              <c16:uniqueId val="{00000002-BF0D-481C-BC54-D55662E89483}"/>
            </c:ext>
          </c:extLst>
        </c:ser>
        <c:dLbls>
          <c:showLegendKey val="0"/>
          <c:showVal val="0"/>
          <c:showCatName val="0"/>
          <c:showSerName val="0"/>
          <c:showPercent val="0"/>
          <c:showBubbleSize val="0"/>
        </c:dLbls>
        <c:marker val="1"/>
        <c:smooth val="0"/>
        <c:axId val="2050337072"/>
        <c:axId val="2050337616"/>
      </c:lineChart>
      <c:lineChart>
        <c:grouping val="standard"/>
        <c:varyColors val="0"/>
        <c:ser>
          <c:idx val="0"/>
          <c:order val="0"/>
          <c:tx>
            <c:strRef>
              <c:f>'Soy24'!$F$97</c:f>
              <c:strCache>
                <c:ptCount val="1"/>
                <c:pt idx="0">
                  <c:v>PLC payment rate model forecast </c:v>
                </c:pt>
              </c:strCache>
            </c:strRef>
          </c:tx>
          <c:spPr>
            <a:ln w="28575" cap="rnd" cmpd="sng" algn="ctr">
              <a:solidFill>
                <a:srgbClr val="CC4499"/>
              </a:solidFill>
              <a:prstDash val="solid"/>
              <a:round/>
            </a:ln>
            <a:effectLst/>
          </c:spPr>
          <c:marker>
            <c:symbol val="diamond"/>
            <c:size val="7"/>
            <c:spPr>
              <a:solidFill>
                <a:srgbClr val="CC4499"/>
              </a:solidFill>
              <a:ln w="9525" cap="flat" cmpd="sng" algn="ctr">
                <a:solidFill>
                  <a:srgbClr val="CC4499"/>
                </a:solidFill>
                <a:prstDash val="solid"/>
                <a:round/>
              </a:ln>
              <a:effectLst/>
            </c:spPr>
          </c:marker>
          <c:dPt>
            <c:idx val="20"/>
            <c:bubble3D val="0"/>
            <c:extLst>
              <c:ext xmlns:c16="http://schemas.microsoft.com/office/drawing/2014/chart" uri="{C3380CC4-5D6E-409C-BE32-E72D297353CC}">
                <c16:uniqueId val="{00000003-BF0D-481C-BC54-D55662E89483}"/>
              </c:ext>
            </c:extLst>
          </c:dPt>
          <c:cat>
            <c:numRef>
              <c:f>'Soy24'!$A$99:$A$248</c:f>
              <c:numCache>
                <c:formatCode>m/d/yyyy</c:formatCode>
                <c:ptCount val="150"/>
                <c:pt idx="0">
                  <c:v>44882</c:v>
                </c:pt>
                <c:pt idx="1">
                  <c:v>44889</c:v>
                </c:pt>
                <c:pt idx="2">
                  <c:v>44896</c:v>
                </c:pt>
                <c:pt idx="3">
                  <c:v>44903</c:v>
                </c:pt>
                <c:pt idx="4">
                  <c:v>44910</c:v>
                </c:pt>
                <c:pt idx="5">
                  <c:v>44917</c:v>
                </c:pt>
                <c:pt idx="6">
                  <c:v>44924</c:v>
                </c:pt>
                <c:pt idx="7">
                  <c:v>44931</c:v>
                </c:pt>
                <c:pt idx="8">
                  <c:v>44938</c:v>
                </c:pt>
                <c:pt idx="9">
                  <c:v>44945</c:v>
                </c:pt>
                <c:pt idx="10">
                  <c:v>44952</c:v>
                </c:pt>
                <c:pt idx="11">
                  <c:v>44959</c:v>
                </c:pt>
                <c:pt idx="12">
                  <c:v>44966</c:v>
                </c:pt>
                <c:pt idx="13">
                  <c:v>44973</c:v>
                </c:pt>
                <c:pt idx="14">
                  <c:v>44980</c:v>
                </c:pt>
                <c:pt idx="15">
                  <c:v>44987</c:v>
                </c:pt>
                <c:pt idx="16">
                  <c:v>44994</c:v>
                </c:pt>
                <c:pt idx="17">
                  <c:v>45001</c:v>
                </c:pt>
                <c:pt idx="18">
                  <c:v>45008</c:v>
                </c:pt>
                <c:pt idx="19">
                  <c:v>45015</c:v>
                </c:pt>
                <c:pt idx="20">
                  <c:v>45022</c:v>
                </c:pt>
                <c:pt idx="21">
                  <c:v>45029</c:v>
                </c:pt>
                <c:pt idx="22">
                  <c:v>45036</c:v>
                </c:pt>
                <c:pt idx="23">
                  <c:v>45043</c:v>
                </c:pt>
                <c:pt idx="24">
                  <c:v>45050</c:v>
                </c:pt>
                <c:pt idx="25">
                  <c:v>45057</c:v>
                </c:pt>
                <c:pt idx="26">
                  <c:v>45064</c:v>
                </c:pt>
                <c:pt idx="27">
                  <c:v>45071</c:v>
                </c:pt>
                <c:pt idx="28">
                  <c:v>45078</c:v>
                </c:pt>
                <c:pt idx="29">
                  <c:v>45085</c:v>
                </c:pt>
                <c:pt idx="30">
                  <c:v>45092</c:v>
                </c:pt>
                <c:pt idx="31">
                  <c:v>45099</c:v>
                </c:pt>
                <c:pt idx="32">
                  <c:v>45106</c:v>
                </c:pt>
                <c:pt idx="33">
                  <c:v>45113</c:v>
                </c:pt>
                <c:pt idx="34">
                  <c:v>45120</c:v>
                </c:pt>
                <c:pt idx="35">
                  <c:v>45127</c:v>
                </c:pt>
                <c:pt idx="36">
                  <c:v>45134</c:v>
                </c:pt>
                <c:pt idx="37">
                  <c:v>45141</c:v>
                </c:pt>
                <c:pt idx="38">
                  <c:v>45148</c:v>
                </c:pt>
                <c:pt idx="39">
                  <c:v>45155</c:v>
                </c:pt>
                <c:pt idx="40">
                  <c:v>45162</c:v>
                </c:pt>
                <c:pt idx="41">
                  <c:v>45169</c:v>
                </c:pt>
                <c:pt idx="42">
                  <c:v>45176</c:v>
                </c:pt>
                <c:pt idx="43">
                  <c:v>45183</c:v>
                </c:pt>
                <c:pt idx="44">
                  <c:v>45190</c:v>
                </c:pt>
                <c:pt idx="45">
                  <c:v>45197</c:v>
                </c:pt>
                <c:pt idx="46">
                  <c:v>45204</c:v>
                </c:pt>
                <c:pt idx="47">
                  <c:v>45211</c:v>
                </c:pt>
                <c:pt idx="48">
                  <c:v>45218</c:v>
                </c:pt>
                <c:pt idx="49">
                  <c:v>45225</c:v>
                </c:pt>
                <c:pt idx="50">
                  <c:v>45232</c:v>
                </c:pt>
                <c:pt idx="51">
                  <c:v>45239</c:v>
                </c:pt>
                <c:pt idx="52">
                  <c:v>45246</c:v>
                </c:pt>
                <c:pt idx="53">
                  <c:v>45253</c:v>
                </c:pt>
                <c:pt idx="54">
                  <c:v>45260</c:v>
                </c:pt>
                <c:pt idx="55">
                  <c:v>45267</c:v>
                </c:pt>
                <c:pt idx="56">
                  <c:v>45274</c:v>
                </c:pt>
                <c:pt idx="57">
                  <c:v>45281</c:v>
                </c:pt>
                <c:pt idx="58">
                  <c:v>45288</c:v>
                </c:pt>
                <c:pt idx="59">
                  <c:v>45295</c:v>
                </c:pt>
                <c:pt idx="60">
                  <c:v>45302</c:v>
                </c:pt>
                <c:pt idx="61">
                  <c:v>45309</c:v>
                </c:pt>
                <c:pt idx="62">
                  <c:v>45316</c:v>
                </c:pt>
                <c:pt idx="63">
                  <c:v>45323</c:v>
                </c:pt>
                <c:pt idx="64">
                  <c:v>45330</c:v>
                </c:pt>
                <c:pt idx="65">
                  <c:v>45337</c:v>
                </c:pt>
                <c:pt idx="66">
                  <c:v>45344</c:v>
                </c:pt>
                <c:pt idx="67">
                  <c:v>45351</c:v>
                </c:pt>
                <c:pt idx="68">
                  <c:v>45358</c:v>
                </c:pt>
                <c:pt idx="69">
                  <c:v>45365</c:v>
                </c:pt>
                <c:pt idx="70">
                  <c:v>45372</c:v>
                </c:pt>
                <c:pt idx="71">
                  <c:v>45379</c:v>
                </c:pt>
                <c:pt idx="72">
                  <c:v>45386</c:v>
                </c:pt>
                <c:pt idx="73">
                  <c:v>45393</c:v>
                </c:pt>
                <c:pt idx="74">
                  <c:v>45400</c:v>
                </c:pt>
                <c:pt idx="75">
                  <c:v>45407</c:v>
                </c:pt>
                <c:pt idx="76">
                  <c:v>45414</c:v>
                </c:pt>
                <c:pt idx="77">
                  <c:v>45421</c:v>
                </c:pt>
                <c:pt idx="78">
                  <c:v>45428</c:v>
                </c:pt>
                <c:pt idx="79">
                  <c:v>45435</c:v>
                </c:pt>
                <c:pt idx="80">
                  <c:v>45442</c:v>
                </c:pt>
                <c:pt idx="81">
                  <c:v>45449</c:v>
                </c:pt>
                <c:pt idx="82">
                  <c:v>45456</c:v>
                </c:pt>
                <c:pt idx="83">
                  <c:v>45463</c:v>
                </c:pt>
                <c:pt idx="84">
                  <c:v>45470</c:v>
                </c:pt>
                <c:pt idx="85">
                  <c:v>45477</c:v>
                </c:pt>
                <c:pt idx="86">
                  <c:v>45484</c:v>
                </c:pt>
                <c:pt idx="87">
                  <c:v>45491</c:v>
                </c:pt>
                <c:pt idx="88">
                  <c:v>45498</c:v>
                </c:pt>
                <c:pt idx="89">
                  <c:v>45505</c:v>
                </c:pt>
                <c:pt idx="90">
                  <c:v>45512</c:v>
                </c:pt>
                <c:pt idx="91">
                  <c:v>45519</c:v>
                </c:pt>
                <c:pt idx="92">
                  <c:v>45526</c:v>
                </c:pt>
                <c:pt idx="93">
                  <c:v>45533</c:v>
                </c:pt>
                <c:pt idx="94">
                  <c:v>45540</c:v>
                </c:pt>
                <c:pt idx="95">
                  <c:v>45547</c:v>
                </c:pt>
                <c:pt idx="96">
                  <c:v>45554</c:v>
                </c:pt>
                <c:pt idx="97">
                  <c:v>45561</c:v>
                </c:pt>
                <c:pt idx="98">
                  <c:v>45568</c:v>
                </c:pt>
                <c:pt idx="99">
                  <c:v>45575</c:v>
                </c:pt>
                <c:pt idx="100">
                  <c:v>45582</c:v>
                </c:pt>
                <c:pt idx="101">
                  <c:v>45589</c:v>
                </c:pt>
                <c:pt idx="102">
                  <c:v>45596</c:v>
                </c:pt>
                <c:pt idx="103">
                  <c:v>45603</c:v>
                </c:pt>
                <c:pt idx="104">
                  <c:v>45610</c:v>
                </c:pt>
                <c:pt idx="105">
                  <c:v>45617</c:v>
                </c:pt>
                <c:pt idx="106">
                  <c:v>45624</c:v>
                </c:pt>
                <c:pt idx="107">
                  <c:v>45631</c:v>
                </c:pt>
                <c:pt idx="108">
                  <c:v>45638</c:v>
                </c:pt>
                <c:pt idx="109">
                  <c:v>45645</c:v>
                </c:pt>
                <c:pt idx="110">
                  <c:v>45652</c:v>
                </c:pt>
                <c:pt idx="111">
                  <c:v>45659</c:v>
                </c:pt>
                <c:pt idx="112">
                  <c:v>45666</c:v>
                </c:pt>
                <c:pt idx="113">
                  <c:v>45673</c:v>
                </c:pt>
                <c:pt idx="114">
                  <c:v>45680</c:v>
                </c:pt>
                <c:pt idx="115">
                  <c:v>45687</c:v>
                </c:pt>
                <c:pt idx="116">
                  <c:v>45694</c:v>
                </c:pt>
                <c:pt idx="117">
                  <c:v>45701</c:v>
                </c:pt>
                <c:pt idx="118">
                  <c:v>45708</c:v>
                </c:pt>
                <c:pt idx="119">
                  <c:v>45715</c:v>
                </c:pt>
                <c:pt idx="120">
                  <c:v>45722</c:v>
                </c:pt>
                <c:pt idx="121">
                  <c:v>45729</c:v>
                </c:pt>
                <c:pt idx="122">
                  <c:v>45736</c:v>
                </c:pt>
                <c:pt idx="123">
                  <c:v>45743</c:v>
                </c:pt>
                <c:pt idx="124">
                  <c:v>45750</c:v>
                </c:pt>
                <c:pt idx="125">
                  <c:v>45757</c:v>
                </c:pt>
                <c:pt idx="126">
                  <c:v>45764</c:v>
                </c:pt>
                <c:pt idx="127">
                  <c:v>45771</c:v>
                </c:pt>
                <c:pt idx="128">
                  <c:v>45778</c:v>
                </c:pt>
                <c:pt idx="129">
                  <c:v>45785</c:v>
                </c:pt>
                <c:pt idx="130">
                  <c:v>45792</c:v>
                </c:pt>
                <c:pt idx="131">
                  <c:v>45799</c:v>
                </c:pt>
                <c:pt idx="132">
                  <c:v>45806</c:v>
                </c:pt>
                <c:pt idx="133">
                  <c:v>45813</c:v>
                </c:pt>
                <c:pt idx="134">
                  <c:v>45820</c:v>
                </c:pt>
                <c:pt idx="135">
                  <c:v>45827</c:v>
                </c:pt>
                <c:pt idx="136">
                  <c:v>45834</c:v>
                </c:pt>
                <c:pt idx="137">
                  <c:v>45841</c:v>
                </c:pt>
                <c:pt idx="138">
                  <c:v>45848</c:v>
                </c:pt>
                <c:pt idx="139">
                  <c:v>45855</c:v>
                </c:pt>
                <c:pt idx="140">
                  <c:v>45862</c:v>
                </c:pt>
                <c:pt idx="141">
                  <c:v>45869</c:v>
                </c:pt>
                <c:pt idx="142">
                  <c:v>45876</c:v>
                </c:pt>
                <c:pt idx="143">
                  <c:v>45883</c:v>
                </c:pt>
                <c:pt idx="144">
                  <c:v>45890</c:v>
                </c:pt>
                <c:pt idx="145">
                  <c:v>45897</c:v>
                </c:pt>
                <c:pt idx="146">
                  <c:v>45904</c:v>
                </c:pt>
                <c:pt idx="147">
                  <c:v>45911</c:v>
                </c:pt>
                <c:pt idx="148">
                  <c:v>45918</c:v>
                </c:pt>
                <c:pt idx="149">
                  <c:v>45925</c:v>
                </c:pt>
              </c:numCache>
            </c:numRef>
          </c:cat>
          <c:val>
            <c:numRef>
              <c:f>'Soy24'!$F$99:$F$248</c:f>
              <c:numCache>
                <c:formatCode>0.00</c:formatCode>
                <c:ptCount val="1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numCache>
            </c:numRef>
          </c:val>
          <c:smooth val="0"/>
          <c:extLst>
            <c:ext xmlns:c16="http://schemas.microsoft.com/office/drawing/2014/chart" uri="{C3380CC4-5D6E-409C-BE32-E72D297353CC}">
              <c16:uniqueId val="{00000004-BF0D-481C-BC54-D55662E89483}"/>
            </c:ext>
          </c:extLst>
        </c:ser>
        <c:ser>
          <c:idx val="5"/>
          <c:order val="1"/>
          <c:tx>
            <c:strRef>
              <c:f>'Soy24'!$G$97</c:f>
              <c:strCache>
                <c:ptCount val="1"/>
                <c:pt idx="0">
                  <c:v>PLC payment rate WASDE projection </c:v>
                </c:pt>
              </c:strCache>
            </c:strRef>
          </c:tx>
          <c:spPr>
            <a:ln w="28575" cap="rnd" cmpd="sng" algn="ctr">
              <a:solidFill>
                <a:schemeClr val="tx1"/>
              </a:solidFill>
              <a:prstDash val="solid"/>
              <a:round/>
            </a:ln>
            <a:effectLst/>
          </c:spPr>
          <c:marker>
            <c:symbol val="dot"/>
            <c:size val="7"/>
            <c:spPr>
              <a:solidFill>
                <a:schemeClr val="tx1"/>
              </a:solidFill>
              <a:ln w="9525" cap="flat" cmpd="sng" algn="ctr">
                <a:solidFill>
                  <a:schemeClr val="tx1"/>
                </a:solidFill>
                <a:prstDash val="solid"/>
                <a:round/>
              </a:ln>
              <a:effectLst/>
            </c:spPr>
          </c:marker>
          <c:cat>
            <c:numRef>
              <c:f>'Soy24'!$A$99:$A$248</c:f>
              <c:numCache>
                <c:formatCode>m/d/yyyy</c:formatCode>
                <c:ptCount val="150"/>
                <c:pt idx="0">
                  <c:v>44882</c:v>
                </c:pt>
                <c:pt idx="1">
                  <c:v>44889</c:v>
                </c:pt>
                <c:pt idx="2">
                  <c:v>44896</c:v>
                </c:pt>
                <c:pt idx="3">
                  <c:v>44903</c:v>
                </c:pt>
                <c:pt idx="4">
                  <c:v>44910</c:v>
                </c:pt>
                <c:pt idx="5">
                  <c:v>44917</c:v>
                </c:pt>
                <c:pt idx="6">
                  <c:v>44924</c:v>
                </c:pt>
                <c:pt idx="7">
                  <c:v>44931</c:v>
                </c:pt>
                <c:pt idx="8">
                  <c:v>44938</c:v>
                </c:pt>
                <c:pt idx="9">
                  <c:v>44945</c:v>
                </c:pt>
                <c:pt idx="10">
                  <c:v>44952</c:v>
                </c:pt>
                <c:pt idx="11">
                  <c:v>44959</c:v>
                </c:pt>
                <c:pt idx="12">
                  <c:v>44966</c:v>
                </c:pt>
                <c:pt idx="13">
                  <c:v>44973</c:v>
                </c:pt>
                <c:pt idx="14">
                  <c:v>44980</c:v>
                </c:pt>
                <c:pt idx="15">
                  <c:v>44987</c:v>
                </c:pt>
                <c:pt idx="16">
                  <c:v>44994</c:v>
                </c:pt>
                <c:pt idx="17">
                  <c:v>45001</c:v>
                </c:pt>
                <c:pt idx="18">
                  <c:v>45008</c:v>
                </c:pt>
                <c:pt idx="19">
                  <c:v>45015</c:v>
                </c:pt>
                <c:pt idx="20">
                  <c:v>45022</c:v>
                </c:pt>
                <c:pt idx="21">
                  <c:v>45029</c:v>
                </c:pt>
                <c:pt idx="22">
                  <c:v>45036</c:v>
                </c:pt>
                <c:pt idx="23">
                  <c:v>45043</c:v>
                </c:pt>
                <c:pt idx="24">
                  <c:v>45050</c:v>
                </c:pt>
                <c:pt idx="25">
                  <c:v>45057</c:v>
                </c:pt>
                <c:pt idx="26">
                  <c:v>45064</c:v>
                </c:pt>
                <c:pt idx="27">
                  <c:v>45071</c:v>
                </c:pt>
                <c:pt idx="28">
                  <c:v>45078</c:v>
                </c:pt>
                <c:pt idx="29">
                  <c:v>45085</c:v>
                </c:pt>
                <c:pt idx="30">
                  <c:v>45092</c:v>
                </c:pt>
                <c:pt idx="31">
                  <c:v>45099</c:v>
                </c:pt>
                <c:pt idx="32">
                  <c:v>45106</c:v>
                </c:pt>
                <c:pt idx="33">
                  <c:v>45113</c:v>
                </c:pt>
                <c:pt idx="34">
                  <c:v>45120</c:v>
                </c:pt>
                <c:pt idx="35">
                  <c:v>45127</c:v>
                </c:pt>
                <c:pt idx="36">
                  <c:v>45134</c:v>
                </c:pt>
                <c:pt idx="37">
                  <c:v>45141</c:v>
                </c:pt>
                <c:pt idx="38">
                  <c:v>45148</c:v>
                </c:pt>
                <c:pt idx="39">
                  <c:v>45155</c:v>
                </c:pt>
                <c:pt idx="40">
                  <c:v>45162</c:v>
                </c:pt>
                <c:pt idx="41">
                  <c:v>45169</c:v>
                </c:pt>
                <c:pt idx="42">
                  <c:v>45176</c:v>
                </c:pt>
                <c:pt idx="43">
                  <c:v>45183</c:v>
                </c:pt>
                <c:pt idx="44">
                  <c:v>45190</c:v>
                </c:pt>
                <c:pt idx="45">
                  <c:v>45197</c:v>
                </c:pt>
                <c:pt idx="46">
                  <c:v>45204</c:v>
                </c:pt>
                <c:pt idx="47">
                  <c:v>45211</c:v>
                </c:pt>
                <c:pt idx="48">
                  <c:v>45218</c:v>
                </c:pt>
                <c:pt idx="49">
                  <c:v>45225</c:v>
                </c:pt>
                <c:pt idx="50">
                  <c:v>45232</c:v>
                </c:pt>
                <c:pt idx="51">
                  <c:v>45239</c:v>
                </c:pt>
                <c:pt idx="52">
                  <c:v>45246</c:v>
                </c:pt>
                <c:pt idx="53">
                  <c:v>45253</c:v>
                </c:pt>
                <c:pt idx="54">
                  <c:v>45260</c:v>
                </c:pt>
                <c:pt idx="55">
                  <c:v>45267</c:v>
                </c:pt>
                <c:pt idx="56">
                  <c:v>45274</c:v>
                </c:pt>
                <c:pt idx="57">
                  <c:v>45281</c:v>
                </c:pt>
                <c:pt idx="58">
                  <c:v>45288</c:v>
                </c:pt>
                <c:pt idx="59">
                  <c:v>45295</c:v>
                </c:pt>
                <c:pt idx="60">
                  <c:v>45302</c:v>
                </c:pt>
                <c:pt idx="61">
                  <c:v>45309</c:v>
                </c:pt>
                <c:pt idx="62">
                  <c:v>45316</c:v>
                </c:pt>
                <c:pt idx="63">
                  <c:v>45323</c:v>
                </c:pt>
                <c:pt idx="64">
                  <c:v>45330</c:v>
                </c:pt>
                <c:pt idx="65">
                  <c:v>45337</c:v>
                </c:pt>
                <c:pt idx="66">
                  <c:v>45344</c:v>
                </c:pt>
                <c:pt idx="67">
                  <c:v>45351</c:v>
                </c:pt>
                <c:pt idx="68">
                  <c:v>45358</c:v>
                </c:pt>
                <c:pt idx="69">
                  <c:v>45365</c:v>
                </c:pt>
                <c:pt idx="70">
                  <c:v>45372</c:v>
                </c:pt>
                <c:pt idx="71">
                  <c:v>45379</c:v>
                </c:pt>
                <c:pt idx="72">
                  <c:v>45386</c:v>
                </c:pt>
                <c:pt idx="73">
                  <c:v>45393</c:v>
                </c:pt>
                <c:pt idx="74">
                  <c:v>45400</c:v>
                </c:pt>
                <c:pt idx="75">
                  <c:v>45407</c:v>
                </c:pt>
                <c:pt idx="76">
                  <c:v>45414</c:v>
                </c:pt>
                <c:pt idx="77">
                  <c:v>45421</c:v>
                </c:pt>
                <c:pt idx="78">
                  <c:v>45428</c:v>
                </c:pt>
                <c:pt idx="79">
                  <c:v>45435</c:v>
                </c:pt>
                <c:pt idx="80">
                  <c:v>45442</c:v>
                </c:pt>
                <c:pt idx="81">
                  <c:v>45449</c:v>
                </c:pt>
                <c:pt idx="82">
                  <c:v>45456</c:v>
                </c:pt>
                <c:pt idx="83">
                  <c:v>45463</c:v>
                </c:pt>
                <c:pt idx="84">
                  <c:v>45470</c:v>
                </c:pt>
                <c:pt idx="85">
                  <c:v>45477</c:v>
                </c:pt>
                <c:pt idx="86">
                  <c:v>45484</c:v>
                </c:pt>
                <c:pt idx="87">
                  <c:v>45491</c:v>
                </c:pt>
                <c:pt idx="88">
                  <c:v>45498</c:v>
                </c:pt>
                <c:pt idx="89">
                  <c:v>45505</c:v>
                </c:pt>
                <c:pt idx="90">
                  <c:v>45512</c:v>
                </c:pt>
                <c:pt idx="91">
                  <c:v>45519</c:v>
                </c:pt>
                <c:pt idx="92">
                  <c:v>45526</c:v>
                </c:pt>
                <c:pt idx="93">
                  <c:v>45533</c:v>
                </c:pt>
                <c:pt idx="94">
                  <c:v>45540</c:v>
                </c:pt>
                <c:pt idx="95">
                  <c:v>45547</c:v>
                </c:pt>
                <c:pt idx="96">
                  <c:v>45554</c:v>
                </c:pt>
                <c:pt idx="97">
                  <c:v>45561</c:v>
                </c:pt>
                <c:pt idx="98">
                  <c:v>45568</c:v>
                </c:pt>
                <c:pt idx="99">
                  <c:v>45575</c:v>
                </c:pt>
                <c:pt idx="100">
                  <c:v>45582</c:v>
                </c:pt>
                <c:pt idx="101">
                  <c:v>45589</c:v>
                </c:pt>
                <c:pt idx="102">
                  <c:v>45596</c:v>
                </c:pt>
                <c:pt idx="103">
                  <c:v>45603</c:v>
                </c:pt>
                <c:pt idx="104">
                  <c:v>45610</c:v>
                </c:pt>
                <c:pt idx="105">
                  <c:v>45617</c:v>
                </c:pt>
                <c:pt idx="106">
                  <c:v>45624</c:v>
                </c:pt>
                <c:pt idx="107">
                  <c:v>45631</c:v>
                </c:pt>
                <c:pt idx="108">
                  <c:v>45638</c:v>
                </c:pt>
                <c:pt idx="109">
                  <c:v>45645</c:v>
                </c:pt>
                <c:pt idx="110">
                  <c:v>45652</c:v>
                </c:pt>
                <c:pt idx="111">
                  <c:v>45659</c:v>
                </c:pt>
                <c:pt idx="112">
                  <c:v>45666</c:v>
                </c:pt>
                <c:pt idx="113">
                  <c:v>45673</c:v>
                </c:pt>
                <c:pt idx="114">
                  <c:v>45680</c:v>
                </c:pt>
                <c:pt idx="115">
                  <c:v>45687</c:v>
                </c:pt>
                <c:pt idx="116">
                  <c:v>45694</c:v>
                </c:pt>
                <c:pt idx="117">
                  <c:v>45701</c:v>
                </c:pt>
                <c:pt idx="118">
                  <c:v>45708</c:v>
                </c:pt>
                <c:pt idx="119">
                  <c:v>45715</c:v>
                </c:pt>
                <c:pt idx="120">
                  <c:v>45722</c:v>
                </c:pt>
                <c:pt idx="121">
                  <c:v>45729</c:v>
                </c:pt>
                <c:pt idx="122">
                  <c:v>45736</c:v>
                </c:pt>
                <c:pt idx="123">
                  <c:v>45743</c:v>
                </c:pt>
                <c:pt idx="124">
                  <c:v>45750</c:v>
                </c:pt>
                <c:pt idx="125">
                  <c:v>45757</c:v>
                </c:pt>
                <c:pt idx="126">
                  <c:v>45764</c:v>
                </c:pt>
                <c:pt idx="127">
                  <c:v>45771</c:v>
                </c:pt>
                <c:pt idx="128">
                  <c:v>45778</c:v>
                </c:pt>
                <c:pt idx="129">
                  <c:v>45785</c:v>
                </c:pt>
                <c:pt idx="130">
                  <c:v>45792</c:v>
                </c:pt>
                <c:pt idx="131">
                  <c:v>45799</c:v>
                </c:pt>
                <c:pt idx="132">
                  <c:v>45806</c:v>
                </c:pt>
                <c:pt idx="133">
                  <c:v>45813</c:v>
                </c:pt>
                <c:pt idx="134">
                  <c:v>45820</c:v>
                </c:pt>
                <c:pt idx="135">
                  <c:v>45827</c:v>
                </c:pt>
                <c:pt idx="136">
                  <c:v>45834</c:v>
                </c:pt>
                <c:pt idx="137">
                  <c:v>45841</c:v>
                </c:pt>
                <c:pt idx="138">
                  <c:v>45848</c:v>
                </c:pt>
                <c:pt idx="139">
                  <c:v>45855</c:v>
                </c:pt>
                <c:pt idx="140">
                  <c:v>45862</c:v>
                </c:pt>
                <c:pt idx="141">
                  <c:v>45869</c:v>
                </c:pt>
                <c:pt idx="142">
                  <c:v>45876</c:v>
                </c:pt>
                <c:pt idx="143">
                  <c:v>45883</c:v>
                </c:pt>
                <c:pt idx="144">
                  <c:v>45890</c:v>
                </c:pt>
                <c:pt idx="145">
                  <c:v>45897</c:v>
                </c:pt>
                <c:pt idx="146">
                  <c:v>45904</c:v>
                </c:pt>
                <c:pt idx="147">
                  <c:v>45911</c:v>
                </c:pt>
                <c:pt idx="148">
                  <c:v>45918</c:v>
                </c:pt>
                <c:pt idx="149">
                  <c:v>45925</c:v>
                </c:pt>
              </c:numCache>
            </c:numRef>
          </c:cat>
          <c:val>
            <c:numRef>
              <c:f>'Soy24'!$G$99:$G$248</c:f>
              <c:numCache>
                <c:formatCode>0.00</c:formatCode>
                <c:ptCount val="150"/>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numCache>
            </c:numRef>
          </c:val>
          <c:smooth val="0"/>
          <c:extLst>
            <c:ext xmlns:c16="http://schemas.microsoft.com/office/drawing/2014/chart" uri="{C3380CC4-5D6E-409C-BE32-E72D297353CC}">
              <c16:uniqueId val="{00000005-BF0D-481C-BC54-D55662E89483}"/>
            </c:ext>
          </c:extLst>
        </c:ser>
        <c:dLbls>
          <c:showLegendKey val="0"/>
          <c:showVal val="0"/>
          <c:showCatName val="0"/>
          <c:showSerName val="0"/>
          <c:showPercent val="0"/>
          <c:showBubbleSize val="0"/>
        </c:dLbls>
        <c:marker val="1"/>
        <c:smooth val="0"/>
        <c:axId val="2050332176"/>
        <c:axId val="2050333808"/>
      </c:lineChart>
      <c:catAx>
        <c:axId val="20503370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Forecast period</a:t>
                </a:r>
              </a:p>
            </c:rich>
          </c:tx>
          <c:layout>
            <c:manualLayout>
              <c:xMode val="edge"/>
              <c:yMode val="edge"/>
              <c:x val="0.40343716037132021"/>
              <c:y val="0.9469159540136392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m/d/yyyy" sourceLinked="0"/>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Arial"/>
                <a:ea typeface="Arial"/>
                <a:cs typeface="Arial"/>
              </a:defRPr>
            </a:pPr>
            <a:endParaRPr lang="en-US"/>
          </a:p>
        </c:txPr>
        <c:crossAx val="2050337616"/>
        <c:crosses val="autoZero"/>
        <c:auto val="0"/>
        <c:lblAlgn val="ctr"/>
        <c:lblOffset val="100"/>
        <c:tickLblSkip val="2"/>
        <c:tickMarkSkip val="1"/>
        <c:noMultiLvlLbl val="0"/>
      </c:catAx>
      <c:valAx>
        <c:axId val="2050337616"/>
        <c:scaling>
          <c:orientation val="minMax"/>
          <c:max val="14"/>
          <c:min val="0"/>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MYA</a:t>
                </a:r>
                <a:r>
                  <a:rPr lang="en-US" baseline="0"/>
                  <a:t> price (s</a:t>
                </a:r>
                <a:r>
                  <a:rPr lang="en-US"/>
                  <a:t>eason-average price) ($/bushel)</a:t>
                </a:r>
              </a:p>
            </c:rich>
          </c:tx>
          <c:layout>
            <c:manualLayout>
              <c:xMode val="edge"/>
              <c:yMode val="edge"/>
              <c:x val="1.2274959083469721E-2"/>
              <c:y val="0.2639886728649593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0"/>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7072"/>
        <c:crosses val="autoZero"/>
        <c:crossBetween val="between"/>
        <c:majorUnit val="0.5"/>
        <c:minorUnit val="0.25"/>
      </c:valAx>
      <c:catAx>
        <c:axId val="2050332176"/>
        <c:scaling>
          <c:orientation val="minMax"/>
        </c:scaling>
        <c:delete val="1"/>
        <c:axPos val="b"/>
        <c:numFmt formatCode="m/d/yyyy" sourceLinked="1"/>
        <c:majorTickMark val="out"/>
        <c:minorTickMark val="none"/>
        <c:tickLblPos val="nextTo"/>
        <c:crossAx val="2050333808"/>
        <c:crosses val="autoZero"/>
        <c:auto val="0"/>
        <c:lblAlgn val="ctr"/>
        <c:lblOffset val="100"/>
        <c:noMultiLvlLbl val="0"/>
      </c:catAx>
      <c:valAx>
        <c:axId val="2050333808"/>
        <c:scaling>
          <c:orientation val="minMax"/>
          <c:max val="2"/>
          <c:min val="0"/>
        </c:scaling>
        <c:delete val="0"/>
        <c:axPos val="r"/>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PLC payment  rate ($/bushel)</a:t>
                </a:r>
              </a:p>
            </c:rich>
          </c:tx>
          <c:layout>
            <c:manualLayout>
              <c:xMode val="edge"/>
              <c:yMode val="edge"/>
              <c:x val="0.77894584315223436"/>
              <c:y val="0.31946437111429937"/>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2176"/>
        <c:crosses val="max"/>
        <c:crossBetween val="between"/>
      </c:valAx>
      <c:spPr>
        <a:solidFill>
          <a:srgbClr val="FFFFFF"/>
        </a:solidFill>
        <a:ln w="12700">
          <a:solidFill>
            <a:srgbClr val="808080"/>
          </a:solidFill>
          <a:prstDash val="solid"/>
        </a:ln>
        <a:effectLst/>
      </c:spPr>
    </c:plotArea>
    <c:legend>
      <c:legendPos val="r"/>
      <c:layout>
        <c:manualLayout>
          <c:xMode val="edge"/>
          <c:yMode val="edge"/>
          <c:x val="0.8056897766458383"/>
          <c:y val="0.34582677165354331"/>
          <c:w val="0.19098659568967483"/>
          <c:h val="0.14735335882349518"/>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9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US" sz="1200" b="1" i="0" u="none" strike="noStrike" baseline="0">
                <a:solidFill>
                  <a:srgbClr val="000000"/>
                </a:solidFill>
                <a:latin typeface="Arial"/>
                <a:cs typeface="Arial"/>
              </a:rPr>
              <a:t>Figure 1.  Weekly model and World Agricultural Supply and Demand Estimates (WASDE) forecasts of U.S. soybean producers' marketing year average (MYA) price (season-average price) and implied price loss coverage (PLC) payment rate, marketing year 2025/26</a:t>
            </a:r>
          </a:p>
        </c:rich>
      </c:tx>
      <c:layout>
        <c:manualLayout>
          <c:xMode val="edge"/>
          <c:yMode val="edge"/>
          <c:x val="0.11234417196864199"/>
          <c:y val="2.1711861437830309E-2"/>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6.1374819941222424E-2"/>
          <c:y val="0.15208045087235675"/>
          <c:w val="0.67883704350409568"/>
          <c:h val="0.69440507756811953"/>
        </c:manualLayout>
      </c:layout>
      <c:lineChart>
        <c:grouping val="standard"/>
        <c:varyColors val="0"/>
        <c:ser>
          <c:idx val="6"/>
          <c:order val="2"/>
          <c:tx>
            <c:strRef>
              <c:f>'Soy25'!$B$97</c:f>
              <c:strCache>
                <c:ptCount val="1"/>
                <c:pt idx="0">
                  <c:v>MYA price model forecast</c:v>
                </c:pt>
              </c:strCache>
            </c:strRef>
          </c:tx>
          <c:spPr>
            <a:ln w="28575" cap="rnd" cmpd="sng" algn="ctr">
              <a:solidFill>
                <a:srgbClr val="88CCEE"/>
              </a:solidFill>
              <a:prstDash val="solid"/>
              <a:round/>
            </a:ln>
            <a:effectLst/>
          </c:spPr>
          <c:marker>
            <c:symbol val="none"/>
          </c:marker>
          <c:cat>
            <c:numRef>
              <c:f>'Soy25'!$A$99:$A$248</c:f>
              <c:numCache>
                <c:formatCode>m/d/yyyy</c:formatCode>
                <c:ptCount val="150"/>
                <c:pt idx="0">
                  <c:v>45246</c:v>
                </c:pt>
                <c:pt idx="1">
                  <c:v>45253</c:v>
                </c:pt>
                <c:pt idx="2">
                  <c:v>45260</c:v>
                </c:pt>
                <c:pt idx="3">
                  <c:v>45267</c:v>
                </c:pt>
                <c:pt idx="4">
                  <c:v>45274</c:v>
                </c:pt>
                <c:pt idx="5">
                  <c:v>45281</c:v>
                </c:pt>
                <c:pt idx="6">
                  <c:v>45288</c:v>
                </c:pt>
                <c:pt idx="7">
                  <c:v>45295</c:v>
                </c:pt>
                <c:pt idx="8">
                  <c:v>45302</c:v>
                </c:pt>
                <c:pt idx="9">
                  <c:v>45309</c:v>
                </c:pt>
                <c:pt idx="10">
                  <c:v>45316</c:v>
                </c:pt>
                <c:pt idx="11">
                  <c:v>45323</c:v>
                </c:pt>
                <c:pt idx="12">
                  <c:v>45330</c:v>
                </c:pt>
                <c:pt idx="13">
                  <c:v>45337</c:v>
                </c:pt>
                <c:pt idx="14">
                  <c:v>45344</c:v>
                </c:pt>
                <c:pt idx="15">
                  <c:v>45351</c:v>
                </c:pt>
                <c:pt idx="16">
                  <c:v>45358</c:v>
                </c:pt>
                <c:pt idx="17">
                  <c:v>45365</c:v>
                </c:pt>
                <c:pt idx="18">
                  <c:v>45372</c:v>
                </c:pt>
                <c:pt idx="19">
                  <c:v>45379</c:v>
                </c:pt>
                <c:pt idx="20">
                  <c:v>45386</c:v>
                </c:pt>
                <c:pt idx="21">
                  <c:v>45393</c:v>
                </c:pt>
                <c:pt idx="22">
                  <c:v>45400</c:v>
                </c:pt>
                <c:pt idx="23">
                  <c:v>45407</c:v>
                </c:pt>
                <c:pt idx="24">
                  <c:v>45414</c:v>
                </c:pt>
                <c:pt idx="25">
                  <c:v>45421</c:v>
                </c:pt>
                <c:pt idx="26">
                  <c:v>45428</c:v>
                </c:pt>
                <c:pt idx="27">
                  <c:v>45435</c:v>
                </c:pt>
                <c:pt idx="28">
                  <c:v>45442</c:v>
                </c:pt>
                <c:pt idx="29">
                  <c:v>45449</c:v>
                </c:pt>
                <c:pt idx="30">
                  <c:v>45456</c:v>
                </c:pt>
                <c:pt idx="31">
                  <c:v>45463</c:v>
                </c:pt>
                <c:pt idx="32">
                  <c:v>45470</c:v>
                </c:pt>
                <c:pt idx="33">
                  <c:v>45477</c:v>
                </c:pt>
                <c:pt idx="34">
                  <c:v>45484</c:v>
                </c:pt>
                <c:pt idx="35">
                  <c:v>45491</c:v>
                </c:pt>
                <c:pt idx="36">
                  <c:v>45498</c:v>
                </c:pt>
                <c:pt idx="37">
                  <c:v>45505</c:v>
                </c:pt>
                <c:pt idx="38">
                  <c:v>45512</c:v>
                </c:pt>
                <c:pt idx="39">
                  <c:v>45519</c:v>
                </c:pt>
                <c:pt idx="40">
                  <c:v>45526</c:v>
                </c:pt>
                <c:pt idx="41">
                  <c:v>45533</c:v>
                </c:pt>
                <c:pt idx="42">
                  <c:v>45540</c:v>
                </c:pt>
                <c:pt idx="43">
                  <c:v>45547</c:v>
                </c:pt>
                <c:pt idx="44">
                  <c:v>45554</c:v>
                </c:pt>
                <c:pt idx="45">
                  <c:v>45561</c:v>
                </c:pt>
                <c:pt idx="46">
                  <c:v>45568</c:v>
                </c:pt>
                <c:pt idx="47">
                  <c:v>45575</c:v>
                </c:pt>
                <c:pt idx="48">
                  <c:v>45582</c:v>
                </c:pt>
                <c:pt idx="49">
                  <c:v>45589</c:v>
                </c:pt>
                <c:pt idx="50">
                  <c:v>45596</c:v>
                </c:pt>
                <c:pt idx="51">
                  <c:v>45603</c:v>
                </c:pt>
                <c:pt idx="52">
                  <c:v>45610</c:v>
                </c:pt>
                <c:pt idx="53">
                  <c:v>45617</c:v>
                </c:pt>
                <c:pt idx="54">
                  <c:v>45624</c:v>
                </c:pt>
                <c:pt idx="55">
                  <c:v>45631</c:v>
                </c:pt>
                <c:pt idx="56">
                  <c:v>45638</c:v>
                </c:pt>
                <c:pt idx="57">
                  <c:v>45645</c:v>
                </c:pt>
                <c:pt idx="58">
                  <c:v>45652</c:v>
                </c:pt>
                <c:pt idx="59">
                  <c:v>45659</c:v>
                </c:pt>
                <c:pt idx="60">
                  <c:v>45666</c:v>
                </c:pt>
                <c:pt idx="61">
                  <c:v>45673</c:v>
                </c:pt>
                <c:pt idx="62">
                  <c:v>45680</c:v>
                </c:pt>
                <c:pt idx="63">
                  <c:v>45687</c:v>
                </c:pt>
                <c:pt idx="64">
                  <c:v>45694</c:v>
                </c:pt>
                <c:pt idx="65">
                  <c:v>45701</c:v>
                </c:pt>
                <c:pt idx="66">
                  <c:v>45708</c:v>
                </c:pt>
                <c:pt idx="67">
                  <c:v>45715</c:v>
                </c:pt>
                <c:pt idx="68">
                  <c:v>45722</c:v>
                </c:pt>
                <c:pt idx="69">
                  <c:v>45729</c:v>
                </c:pt>
                <c:pt idx="70">
                  <c:v>45736</c:v>
                </c:pt>
                <c:pt idx="71">
                  <c:v>45743</c:v>
                </c:pt>
                <c:pt idx="72">
                  <c:v>45750</c:v>
                </c:pt>
                <c:pt idx="73">
                  <c:v>45757</c:v>
                </c:pt>
                <c:pt idx="74">
                  <c:v>45764</c:v>
                </c:pt>
                <c:pt idx="75">
                  <c:v>45771</c:v>
                </c:pt>
                <c:pt idx="76">
                  <c:v>45778</c:v>
                </c:pt>
                <c:pt idx="77">
                  <c:v>45785</c:v>
                </c:pt>
                <c:pt idx="78">
                  <c:v>45792</c:v>
                </c:pt>
                <c:pt idx="79">
                  <c:v>45799</c:v>
                </c:pt>
                <c:pt idx="80">
                  <c:v>45806</c:v>
                </c:pt>
                <c:pt idx="81">
                  <c:v>45813</c:v>
                </c:pt>
                <c:pt idx="82">
                  <c:v>45820</c:v>
                </c:pt>
                <c:pt idx="83">
                  <c:v>45827</c:v>
                </c:pt>
                <c:pt idx="84">
                  <c:v>45834</c:v>
                </c:pt>
                <c:pt idx="85">
                  <c:v>45841</c:v>
                </c:pt>
                <c:pt idx="86">
                  <c:v>45848</c:v>
                </c:pt>
                <c:pt idx="87">
                  <c:v>45855</c:v>
                </c:pt>
                <c:pt idx="88">
                  <c:v>45862</c:v>
                </c:pt>
                <c:pt idx="89">
                  <c:v>45869</c:v>
                </c:pt>
                <c:pt idx="90">
                  <c:v>45876</c:v>
                </c:pt>
                <c:pt idx="91">
                  <c:v>45883</c:v>
                </c:pt>
                <c:pt idx="92">
                  <c:v>45890</c:v>
                </c:pt>
                <c:pt idx="93">
                  <c:v>45897</c:v>
                </c:pt>
                <c:pt idx="94">
                  <c:v>45904</c:v>
                </c:pt>
                <c:pt idx="95">
                  <c:v>45911</c:v>
                </c:pt>
                <c:pt idx="96">
                  <c:v>45918</c:v>
                </c:pt>
                <c:pt idx="97">
                  <c:v>45925</c:v>
                </c:pt>
                <c:pt idx="98">
                  <c:v>45932</c:v>
                </c:pt>
                <c:pt idx="99">
                  <c:v>45939</c:v>
                </c:pt>
                <c:pt idx="100">
                  <c:v>45946</c:v>
                </c:pt>
                <c:pt idx="101">
                  <c:v>45953</c:v>
                </c:pt>
                <c:pt idx="102">
                  <c:v>45960</c:v>
                </c:pt>
                <c:pt idx="103">
                  <c:v>45967</c:v>
                </c:pt>
                <c:pt idx="104">
                  <c:v>45974</c:v>
                </c:pt>
                <c:pt idx="105">
                  <c:v>45981</c:v>
                </c:pt>
                <c:pt idx="106">
                  <c:v>45988</c:v>
                </c:pt>
                <c:pt idx="107">
                  <c:v>45995</c:v>
                </c:pt>
                <c:pt idx="108">
                  <c:v>46002</c:v>
                </c:pt>
                <c:pt idx="109">
                  <c:v>46009</c:v>
                </c:pt>
                <c:pt idx="110">
                  <c:v>46016</c:v>
                </c:pt>
                <c:pt idx="111">
                  <c:v>46023</c:v>
                </c:pt>
                <c:pt idx="112">
                  <c:v>46030</c:v>
                </c:pt>
                <c:pt idx="113">
                  <c:v>46037</c:v>
                </c:pt>
                <c:pt idx="114">
                  <c:v>46044</c:v>
                </c:pt>
                <c:pt idx="115">
                  <c:v>46051</c:v>
                </c:pt>
                <c:pt idx="116">
                  <c:v>46058</c:v>
                </c:pt>
                <c:pt idx="117">
                  <c:v>46065</c:v>
                </c:pt>
                <c:pt idx="118">
                  <c:v>46072</c:v>
                </c:pt>
                <c:pt idx="119">
                  <c:v>46079</c:v>
                </c:pt>
                <c:pt idx="120">
                  <c:v>46086</c:v>
                </c:pt>
                <c:pt idx="121">
                  <c:v>46093</c:v>
                </c:pt>
                <c:pt idx="122">
                  <c:v>46100</c:v>
                </c:pt>
                <c:pt idx="123">
                  <c:v>46107</c:v>
                </c:pt>
                <c:pt idx="124">
                  <c:v>46114</c:v>
                </c:pt>
                <c:pt idx="125">
                  <c:v>46121</c:v>
                </c:pt>
                <c:pt idx="126">
                  <c:v>46128</c:v>
                </c:pt>
                <c:pt idx="127">
                  <c:v>46135</c:v>
                </c:pt>
                <c:pt idx="128">
                  <c:v>46142</c:v>
                </c:pt>
                <c:pt idx="129">
                  <c:v>46149</c:v>
                </c:pt>
                <c:pt idx="130">
                  <c:v>46156</c:v>
                </c:pt>
                <c:pt idx="131">
                  <c:v>46163</c:v>
                </c:pt>
                <c:pt idx="132">
                  <c:v>46170</c:v>
                </c:pt>
                <c:pt idx="133">
                  <c:v>46177</c:v>
                </c:pt>
                <c:pt idx="134">
                  <c:v>46184</c:v>
                </c:pt>
                <c:pt idx="135">
                  <c:v>46191</c:v>
                </c:pt>
                <c:pt idx="136">
                  <c:v>46198</c:v>
                </c:pt>
                <c:pt idx="137">
                  <c:v>46205</c:v>
                </c:pt>
                <c:pt idx="138">
                  <c:v>46212</c:v>
                </c:pt>
                <c:pt idx="139">
                  <c:v>46219</c:v>
                </c:pt>
                <c:pt idx="140">
                  <c:v>46226</c:v>
                </c:pt>
                <c:pt idx="141">
                  <c:v>46233</c:v>
                </c:pt>
                <c:pt idx="142">
                  <c:v>46240</c:v>
                </c:pt>
                <c:pt idx="143">
                  <c:v>46247</c:v>
                </c:pt>
                <c:pt idx="144">
                  <c:v>46254</c:v>
                </c:pt>
                <c:pt idx="145">
                  <c:v>46261</c:v>
                </c:pt>
                <c:pt idx="146">
                  <c:v>46268</c:v>
                </c:pt>
                <c:pt idx="147">
                  <c:v>46275</c:v>
                </c:pt>
                <c:pt idx="148">
                  <c:v>46282</c:v>
                </c:pt>
                <c:pt idx="149">
                  <c:v>46289</c:v>
                </c:pt>
              </c:numCache>
            </c:numRef>
          </c:cat>
          <c:val>
            <c:numRef>
              <c:f>'Soy25'!$B$99:$B$248</c:f>
              <c:numCache>
                <c:formatCode>0.00</c:formatCode>
                <c:ptCount val="150"/>
                <c:pt idx="0">
                  <c:v>11.902975319999999</c:v>
                </c:pt>
                <c:pt idx="1">
                  <c:v>11.96433532</c:v>
                </c:pt>
                <c:pt idx="2">
                  <c:v>11.949335319999999</c:v>
                </c:pt>
                <c:pt idx="3">
                  <c:v>11.84683532</c:v>
                </c:pt>
                <c:pt idx="4">
                  <c:v>11.867385820000001</c:v>
                </c:pt>
                <c:pt idx="5">
                  <c:v>11.62925282</c:v>
                </c:pt>
                <c:pt idx="6">
                  <c:v>11.727609319999999</c:v>
                </c:pt>
                <c:pt idx="7">
                  <c:v>11.36721582</c:v>
                </c:pt>
                <c:pt idx="8">
                  <c:v>11.232762320000001</c:v>
                </c:pt>
                <c:pt idx="9">
                  <c:v>11.04026232</c:v>
                </c:pt>
                <c:pt idx="10">
                  <c:v>11.12602682</c:v>
                </c:pt>
                <c:pt idx="11">
                  <c:v>11.040055819999999</c:v>
                </c:pt>
                <c:pt idx="12">
                  <c:v>10.98530532</c:v>
                </c:pt>
                <c:pt idx="13">
                  <c:v>10.80290682</c:v>
                </c:pt>
                <c:pt idx="14">
                  <c:v>10.78346282</c:v>
                </c:pt>
                <c:pt idx="15">
                  <c:v>10.74343082</c:v>
                </c:pt>
                <c:pt idx="16">
                  <c:v>10.907666320000001</c:v>
                </c:pt>
                <c:pt idx="17">
                  <c:v>11.20195432</c:v>
                </c:pt>
                <c:pt idx="18">
                  <c:v>11.29316532</c:v>
                </c:pt>
                <c:pt idx="19">
                  <c:v>11.15112682</c:v>
                </c:pt>
                <c:pt idx="20">
                  <c:v>11.220232319999999</c:v>
                </c:pt>
                <c:pt idx="21">
                  <c:v>11.03035382</c:v>
                </c:pt>
                <c:pt idx="22">
                  <c:v>10.92477682</c:v>
                </c:pt>
                <c:pt idx="23">
                  <c:v>11.12341632</c:v>
                </c:pt>
                <c:pt idx="24">
                  <c:v>11.217923819999999</c:v>
                </c:pt>
                <c:pt idx="25">
                  <c:v>11.37044732</c:v>
                </c:pt>
                <c:pt idx="26">
                  <c:v>11.347318319999999</c:v>
                </c:pt>
                <c:pt idx="27">
                  <c:v>11.40905382</c:v>
                </c:pt>
                <c:pt idx="28">
                  <c:v>11.23275782</c:v>
                </c:pt>
                <c:pt idx="29">
                  <c:v>11.04223582</c:v>
                </c:pt>
                <c:pt idx="30">
                  <c:v>10.929735819999999</c:v>
                </c:pt>
                <c:pt idx="31">
                  <c:v>10.67244232</c:v>
                </c:pt>
                <c:pt idx="32">
                  <c:v>10.51289332</c:v>
                </c:pt>
                <c:pt idx="33">
                  <c:v>10.75509682</c:v>
                </c:pt>
                <c:pt idx="34">
                  <c:v>10.403488319999999</c:v>
                </c:pt>
                <c:pt idx="35">
                  <c:v>10.22376482</c:v>
                </c:pt>
                <c:pt idx="36">
                  <c:v>10.505940819999999</c:v>
                </c:pt>
                <c:pt idx="37">
                  <c:v>10.13035382</c:v>
                </c:pt>
                <c:pt idx="38">
                  <c:v>10.08215532</c:v>
                </c:pt>
                <c:pt idx="39">
                  <c:v>9.8285628149999997</c:v>
                </c:pt>
                <c:pt idx="40">
                  <c:v>9.7466133149999994</c:v>
                </c:pt>
                <c:pt idx="41">
                  <c:v>9.9747513150000007</c:v>
                </c:pt>
                <c:pt idx="42">
                  <c:v>10.23684532</c:v>
                </c:pt>
                <c:pt idx="43">
                  <c:v>10.169539820000001</c:v>
                </c:pt>
                <c:pt idx="44">
                  <c:v>10.19550132</c:v>
                </c:pt>
                <c:pt idx="45">
                  <c:v>10.402866319999999</c:v>
                </c:pt>
                <c:pt idx="46">
                  <c:v>10.492240929999999</c:v>
                </c:pt>
                <c:pt idx="47">
                  <c:v>10.286153929999999</c:v>
                </c:pt>
                <c:pt idx="48">
                  <c:v>9.9569594299999995</c:v>
                </c:pt>
                <c:pt idx="49">
                  <c:v>10.011278430000001</c:v>
                </c:pt>
                <c:pt idx="50">
                  <c:v>9.9697759300000008</c:v>
                </c:pt>
                <c:pt idx="51">
                  <c:v>10.116194930000001</c:v>
                </c:pt>
                <c:pt idx="52">
                  <c:v>9.7521784300000007</c:v>
                </c:pt>
                <c:pt idx="53">
                  <c:v>9.6677309299999994</c:v>
                </c:pt>
                <c:pt idx="54">
                  <c:v>9.75820343</c:v>
                </c:pt>
                <c:pt idx="55">
                  <c:v>9.6829319300000005</c:v>
                </c:pt>
                <c:pt idx="56">
                  <c:v>9.7495484300000008</c:v>
                </c:pt>
                <c:pt idx="57">
                  <c:v>9.3958884299999994</c:v>
                </c:pt>
                <c:pt idx="58">
                  <c:v>9.7066199300000005</c:v>
                </c:pt>
                <c:pt idx="59">
                  <c:v>9.8756474300000008</c:v>
                </c:pt>
                <c:pt idx="60">
                  <c:v>9.7508329299999996</c:v>
                </c:pt>
                <c:pt idx="61">
                  <c:v>9.7984909299999998</c:v>
                </c:pt>
                <c:pt idx="62">
                  <c:v>10.09941493</c:v>
                </c:pt>
                <c:pt idx="63">
                  <c:v>10.11278443</c:v>
                </c:pt>
                <c:pt idx="64">
                  <c:v>10.22467</c:v>
                </c:pt>
                <c:pt idx="65">
                  <c:v>10.05209</c:v>
                </c:pt>
                <c:pt idx="66">
                  <c:v>10.198309999999999</c:v>
                </c:pt>
                <c:pt idx="67">
                  <c:v>10.01956</c:v>
                </c:pt>
                <c:pt idx="68">
                  <c:v>9.8310099999999991</c:v>
                </c:pt>
                <c:pt idx="69">
                  <c:v>9.7576590000000003</c:v>
                </c:pt>
                <c:pt idx="70">
                  <c:v>9.7500520000000002</c:v>
                </c:pt>
                <c:pt idx="71">
                  <c:v>9.8363960000000006</c:v>
                </c:pt>
                <c:pt idx="72">
                  <c:v>9.8243960000000001</c:v>
                </c:pt>
                <c:pt idx="73">
                  <c:v>9.6966479999999997</c:v>
                </c:pt>
                <c:pt idx="74">
                  <c:v>9.9552999999999994</c:v>
                </c:pt>
                <c:pt idx="75">
                  <c:v>9.9956069999999997</c:v>
                </c:pt>
                <c:pt idx="76">
                  <c:v>9.8869260000000008</c:v>
                </c:pt>
              </c:numCache>
            </c:numRef>
          </c:val>
          <c:smooth val="0"/>
          <c:extLst>
            <c:ext xmlns:c16="http://schemas.microsoft.com/office/drawing/2014/chart" uri="{C3380CC4-5D6E-409C-BE32-E72D297353CC}">
              <c16:uniqueId val="{00000000-E60F-45DE-A144-820A1494DB9D}"/>
            </c:ext>
          </c:extLst>
        </c:ser>
        <c:ser>
          <c:idx val="2"/>
          <c:order val="3"/>
          <c:tx>
            <c:strRef>
              <c:f>'Soy25'!$C$97</c:f>
              <c:strCache>
                <c:ptCount val="1"/>
                <c:pt idx="0">
                  <c:v>MYA price WASDE projection</c:v>
                </c:pt>
              </c:strCache>
            </c:strRef>
          </c:tx>
          <c:spPr>
            <a:ln w="28575" cap="rnd" cmpd="sng" algn="ctr">
              <a:solidFill>
                <a:srgbClr val="44AA99"/>
              </a:solidFill>
              <a:prstDash val="solid"/>
              <a:round/>
            </a:ln>
            <a:effectLst/>
          </c:spPr>
          <c:marker>
            <c:symbol val="none"/>
          </c:marker>
          <c:cat>
            <c:numRef>
              <c:f>'Soy25'!$A$99:$A$248</c:f>
              <c:numCache>
                <c:formatCode>m/d/yyyy</c:formatCode>
                <c:ptCount val="150"/>
                <c:pt idx="0">
                  <c:v>45246</c:v>
                </c:pt>
                <c:pt idx="1">
                  <c:v>45253</c:v>
                </c:pt>
                <c:pt idx="2">
                  <c:v>45260</c:v>
                </c:pt>
                <c:pt idx="3">
                  <c:v>45267</c:v>
                </c:pt>
                <c:pt idx="4">
                  <c:v>45274</c:v>
                </c:pt>
                <c:pt idx="5">
                  <c:v>45281</c:v>
                </c:pt>
                <c:pt idx="6">
                  <c:v>45288</c:v>
                </c:pt>
                <c:pt idx="7">
                  <c:v>45295</c:v>
                </c:pt>
                <c:pt idx="8">
                  <c:v>45302</c:v>
                </c:pt>
                <c:pt idx="9">
                  <c:v>45309</c:v>
                </c:pt>
                <c:pt idx="10">
                  <c:v>45316</c:v>
                </c:pt>
                <c:pt idx="11">
                  <c:v>45323</c:v>
                </c:pt>
                <c:pt idx="12">
                  <c:v>45330</c:v>
                </c:pt>
                <c:pt idx="13">
                  <c:v>45337</c:v>
                </c:pt>
                <c:pt idx="14">
                  <c:v>45344</c:v>
                </c:pt>
                <c:pt idx="15">
                  <c:v>45351</c:v>
                </c:pt>
                <c:pt idx="16">
                  <c:v>45358</c:v>
                </c:pt>
                <c:pt idx="17">
                  <c:v>45365</c:v>
                </c:pt>
                <c:pt idx="18">
                  <c:v>45372</c:v>
                </c:pt>
                <c:pt idx="19">
                  <c:v>45379</c:v>
                </c:pt>
                <c:pt idx="20">
                  <c:v>45386</c:v>
                </c:pt>
                <c:pt idx="21">
                  <c:v>45393</c:v>
                </c:pt>
                <c:pt idx="22">
                  <c:v>45400</c:v>
                </c:pt>
                <c:pt idx="23">
                  <c:v>45407</c:v>
                </c:pt>
                <c:pt idx="24">
                  <c:v>45414</c:v>
                </c:pt>
                <c:pt idx="25">
                  <c:v>45421</c:v>
                </c:pt>
                <c:pt idx="26">
                  <c:v>45428</c:v>
                </c:pt>
                <c:pt idx="27">
                  <c:v>45435</c:v>
                </c:pt>
                <c:pt idx="28">
                  <c:v>45442</c:v>
                </c:pt>
                <c:pt idx="29">
                  <c:v>45449</c:v>
                </c:pt>
                <c:pt idx="30">
                  <c:v>45456</c:v>
                </c:pt>
                <c:pt idx="31">
                  <c:v>45463</c:v>
                </c:pt>
                <c:pt idx="32">
                  <c:v>45470</c:v>
                </c:pt>
                <c:pt idx="33">
                  <c:v>45477</c:v>
                </c:pt>
                <c:pt idx="34">
                  <c:v>45484</c:v>
                </c:pt>
                <c:pt idx="35">
                  <c:v>45491</c:v>
                </c:pt>
                <c:pt idx="36">
                  <c:v>45498</c:v>
                </c:pt>
                <c:pt idx="37">
                  <c:v>45505</c:v>
                </c:pt>
                <c:pt idx="38">
                  <c:v>45512</c:v>
                </c:pt>
                <c:pt idx="39">
                  <c:v>45519</c:v>
                </c:pt>
                <c:pt idx="40">
                  <c:v>45526</c:v>
                </c:pt>
                <c:pt idx="41">
                  <c:v>45533</c:v>
                </c:pt>
                <c:pt idx="42">
                  <c:v>45540</c:v>
                </c:pt>
                <c:pt idx="43">
                  <c:v>45547</c:v>
                </c:pt>
                <c:pt idx="44">
                  <c:v>45554</c:v>
                </c:pt>
                <c:pt idx="45">
                  <c:v>45561</c:v>
                </c:pt>
                <c:pt idx="46">
                  <c:v>45568</c:v>
                </c:pt>
                <c:pt idx="47">
                  <c:v>45575</c:v>
                </c:pt>
                <c:pt idx="48">
                  <c:v>45582</c:v>
                </c:pt>
                <c:pt idx="49">
                  <c:v>45589</c:v>
                </c:pt>
                <c:pt idx="50">
                  <c:v>45596</c:v>
                </c:pt>
                <c:pt idx="51">
                  <c:v>45603</c:v>
                </c:pt>
                <c:pt idx="52">
                  <c:v>45610</c:v>
                </c:pt>
                <c:pt idx="53">
                  <c:v>45617</c:v>
                </c:pt>
                <c:pt idx="54">
                  <c:v>45624</c:v>
                </c:pt>
                <c:pt idx="55">
                  <c:v>45631</c:v>
                </c:pt>
                <c:pt idx="56">
                  <c:v>45638</c:v>
                </c:pt>
                <c:pt idx="57">
                  <c:v>45645</c:v>
                </c:pt>
                <c:pt idx="58">
                  <c:v>45652</c:v>
                </c:pt>
                <c:pt idx="59">
                  <c:v>45659</c:v>
                </c:pt>
                <c:pt idx="60">
                  <c:v>45666</c:v>
                </c:pt>
                <c:pt idx="61">
                  <c:v>45673</c:v>
                </c:pt>
                <c:pt idx="62">
                  <c:v>45680</c:v>
                </c:pt>
                <c:pt idx="63">
                  <c:v>45687</c:v>
                </c:pt>
                <c:pt idx="64">
                  <c:v>45694</c:v>
                </c:pt>
                <c:pt idx="65">
                  <c:v>45701</c:v>
                </c:pt>
                <c:pt idx="66">
                  <c:v>45708</c:v>
                </c:pt>
                <c:pt idx="67">
                  <c:v>45715</c:v>
                </c:pt>
                <c:pt idx="68">
                  <c:v>45722</c:v>
                </c:pt>
                <c:pt idx="69">
                  <c:v>45729</c:v>
                </c:pt>
                <c:pt idx="70">
                  <c:v>45736</c:v>
                </c:pt>
                <c:pt idx="71">
                  <c:v>45743</c:v>
                </c:pt>
                <c:pt idx="72">
                  <c:v>45750</c:v>
                </c:pt>
                <c:pt idx="73">
                  <c:v>45757</c:v>
                </c:pt>
                <c:pt idx="74">
                  <c:v>45764</c:v>
                </c:pt>
                <c:pt idx="75">
                  <c:v>45771</c:v>
                </c:pt>
                <c:pt idx="76">
                  <c:v>45778</c:v>
                </c:pt>
                <c:pt idx="77">
                  <c:v>45785</c:v>
                </c:pt>
                <c:pt idx="78">
                  <c:v>45792</c:v>
                </c:pt>
                <c:pt idx="79">
                  <c:v>45799</c:v>
                </c:pt>
                <c:pt idx="80">
                  <c:v>45806</c:v>
                </c:pt>
                <c:pt idx="81">
                  <c:v>45813</c:v>
                </c:pt>
                <c:pt idx="82">
                  <c:v>45820</c:v>
                </c:pt>
                <c:pt idx="83">
                  <c:v>45827</c:v>
                </c:pt>
                <c:pt idx="84">
                  <c:v>45834</c:v>
                </c:pt>
                <c:pt idx="85">
                  <c:v>45841</c:v>
                </c:pt>
                <c:pt idx="86">
                  <c:v>45848</c:v>
                </c:pt>
                <c:pt idx="87">
                  <c:v>45855</c:v>
                </c:pt>
                <c:pt idx="88">
                  <c:v>45862</c:v>
                </c:pt>
                <c:pt idx="89">
                  <c:v>45869</c:v>
                </c:pt>
                <c:pt idx="90">
                  <c:v>45876</c:v>
                </c:pt>
                <c:pt idx="91">
                  <c:v>45883</c:v>
                </c:pt>
                <c:pt idx="92">
                  <c:v>45890</c:v>
                </c:pt>
                <c:pt idx="93">
                  <c:v>45897</c:v>
                </c:pt>
                <c:pt idx="94">
                  <c:v>45904</c:v>
                </c:pt>
                <c:pt idx="95">
                  <c:v>45911</c:v>
                </c:pt>
                <c:pt idx="96">
                  <c:v>45918</c:v>
                </c:pt>
                <c:pt idx="97">
                  <c:v>45925</c:v>
                </c:pt>
                <c:pt idx="98">
                  <c:v>45932</c:v>
                </c:pt>
                <c:pt idx="99">
                  <c:v>45939</c:v>
                </c:pt>
                <c:pt idx="100">
                  <c:v>45946</c:v>
                </c:pt>
                <c:pt idx="101">
                  <c:v>45953</c:v>
                </c:pt>
                <c:pt idx="102">
                  <c:v>45960</c:v>
                </c:pt>
                <c:pt idx="103">
                  <c:v>45967</c:v>
                </c:pt>
                <c:pt idx="104">
                  <c:v>45974</c:v>
                </c:pt>
                <c:pt idx="105">
                  <c:v>45981</c:v>
                </c:pt>
                <c:pt idx="106">
                  <c:v>45988</c:v>
                </c:pt>
                <c:pt idx="107">
                  <c:v>45995</c:v>
                </c:pt>
                <c:pt idx="108">
                  <c:v>46002</c:v>
                </c:pt>
                <c:pt idx="109">
                  <c:v>46009</c:v>
                </c:pt>
                <c:pt idx="110">
                  <c:v>46016</c:v>
                </c:pt>
                <c:pt idx="111">
                  <c:v>46023</c:v>
                </c:pt>
                <c:pt idx="112">
                  <c:v>46030</c:v>
                </c:pt>
                <c:pt idx="113">
                  <c:v>46037</c:v>
                </c:pt>
                <c:pt idx="114">
                  <c:v>46044</c:v>
                </c:pt>
                <c:pt idx="115">
                  <c:v>46051</c:v>
                </c:pt>
                <c:pt idx="116">
                  <c:v>46058</c:v>
                </c:pt>
                <c:pt idx="117">
                  <c:v>46065</c:v>
                </c:pt>
                <c:pt idx="118">
                  <c:v>46072</c:v>
                </c:pt>
                <c:pt idx="119">
                  <c:v>46079</c:v>
                </c:pt>
                <c:pt idx="120">
                  <c:v>46086</c:v>
                </c:pt>
                <c:pt idx="121">
                  <c:v>46093</c:v>
                </c:pt>
                <c:pt idx="122">
                  <c:v>46100</c:v>
                </c:pt>
                <c:pt idx="123">
                  <c:v>46107</c:v>
                </c:pt>
                <c:pt idx="124">
                  <c:v>46114</c:v>
                </c:pt>
                <c:pt idx="125">
                  <c:v>46121</c:v>
                </c:pt>
                <c:pt idx="126">
                  <c:v>46128</c:v>
                </c:pt>
                <c:pt idx="127">
                  <c:v>46135</c:v>
                </c:pt>
                <c:pt idx="128">
                  <c:v>46142</c:v>
                </c:pt>
                <c:pt idx="129">
                  <c:v>46149</c:v>
                </c:pt>
                <c:pt idx="130">
                  <c:v>46156</c:v>
                </c:pt>
                <c:pt idx="131">
                  <c:v>46163</c:v>
                </c:pt>
                <c:pt idx="132">
                  <c:v>46170</c:v>
                </c:pt>
                <c:pt idx="133">
                  <c:v>46177</c:v>
                </c:pt>
                <c:pt idx="134">
                  <c:v>46184</c:v>
                </c:pt>
                <c:pt idx="135">
                  <c:v>46191</c:v>
                </c:pt>
                <c:pt idx="136">
                  <c:v>46198</c:v>
                </c:pt>
                <c:pt idx="137">
                  <c:v>46205</c:v>
                </c:pt>
                <c:pt idx="138">
                  <c:v>46212</c:v>
                </c:pt>
                <c:pt idx="139">
                  <c:v>46219</c:v>
                </c:pt>
                <c:pt idx="140">
                  <c:v>46226</c:v>
                </c:pt>
                <c:pt idx="141">
                  <c:v>46233</c:v>
                </c:pt>
                <c:pt idx="142">
                  <c:v>46240</c:v>
                </c:pt>
                <c:pt idx="143">
                  <c:v>46247</c:v>
                </c:pt>
                <c:pt idx="144">
                  <c:v>46254</c:v>
                </c:pt>
                <c:pt idx="145">
                  <c:v>46261</c:v>
                </c:pt>
                <c:pt idx="146">
                  <c:v>46268</c:v>
                </c:pt>
                <c:pt idx="147">
                  <c:v>46275</c:v>
                </c:pt>
                <c:pt idx="148">
                  <c:v>46282</c:v>
                </c:pt>
                <c:pt idx="149">
                  <c:v>46289</c:v>
                </c:pt>
              </c:numCache>
            </c:numRef>
          </c:cat>
          <c:val>
            <c:numRef>
              <c:f>'Soy25'!$C$99:$C$248</c:f>
              <c:numCache>
                <c:formatCode>0.00</c:formatCode>
                <c:ptCount val="150"/>
              </c:numCache>
            </c:numRef>
          </c:val>
          <c:smooth val="0"/>
          <c:extLst>
            <c:ext xmlns:c16="http://schemas.microsoft.com/office/drawing/2014/chart" uri="{C3380CC4-5D6E-409C-BE32-E72D297353CC}">
              <c16:uniqueId val="{00000001-E60F-45DE-A144-820A1494DB9D}"/>
            </c:ext>
          </c:extLst>
        </c:ser>
        <c:ser>
          <c:idx val="1"/>
          <c:order val="4"/>
          <c:tx>
            <c:strRef>
              <c:f>'Soy25'!$E$97</c:f>
              <c:strCache>
                <c:ptCount val="1"/>
                <c:pt idx="0">
                  <c:v>Effective reference price</c:v>
                </c:pt>
              </c:strCache>
            </c:strRef>
          </c:tx>
          <c:spPr>
            <a:ln w="28575" cap="rnd" cmpd="sng" algn="ctr">
              <a:solidFill>
                <a:schemeClr val="accent4">
                  <a:shade val="95000"/>
                  <a:satMod val="105000"/>
                </a:schemeClr>
              </a:solidFill>
              <a:prstDash val="sysDash"/>
              <a:round/>
            </a:ln>
            <a:effectLst/>
          </c:spPr>
          <c:marker>
            <c:symbol val="none"/>
          </c:marker>
          <c:cat>
            <c:numRef>
              <c:f>'Soy25'!$A$99:$A$248</c:f>
              <c:numCache>
                <c:formatCode>m/d/yyyy</c:formatCode>
                <c:ptCount val="150"/>
                <c:pt idx="0">
                  <c:v>45246</c:v>
                </c:pt>
                <c:pt idx="1">
                  <c:v>45253</c:v>
                </c:pt>
                <c:pt idx="2">
                  <c:v>45260</c:v>
                </c:pt>
                <c:pt idx="3">
                  <c:v>45267</c:v>
                </c:pt>
                <c:pt idx="4">
                  <c:v>45274</c:v>
                </c:pt>
                <c:pt idx="5">
                  <c:v>45281</c:v>
                </c:pt>
                <c:pt idx="6">
                  <c:v>45288</c:v>
                </c:pt>
                <c:pt idx="7">
                  <c:v>45295</c:v>
                </c:pt>
                <c:pt idx="8">
                  <c:v>45302</c:v>
                </c:pt>
                <c:pt idx="9">
                  <c:v>45309</c:v>
                </c:pt>
                <c:pt idx="10">
                  <c:v>45316</c:v>
                </c:pt>
                <c:pt idx="11">
                  <c:v>45323</c:v>
                </c:pt>
                <c:pt idx="12">
                  <c:v>45330</c:v>
                </c:pt>
                <c:pt idx="13">
                  <c:v>45337</c:v>
                </c:pt>
                <c:pt idx="14">
                  <c:v>45344</c:v>
                </c:pt>
                <c:pt idx="15">
                  <c:v>45351</c:v>
                </c:pt>
                <c:pt idx="16">
                  <c:v>45358</c:v>
                </c:pt>
                <c:pt idx="17">
                  <c:v>45365</c:v>
                </c:pt>
                <c:pt idx="18">
                  <c:v>45372</c:v>
                </c:pt>
                <c:pt idx="19">
                  <c:v>45379</c:v>
                </c:pt>
                <c:pt idx="20">
                  <c:v>45386</c:v>
                </c:pt>
                <c:pt idx="21">
                  <c:v>45393</c:v>
                </c:pt>
                <c:pt idx="22">
                  <c:v>45400</c:v>
                </c:pt>
                <c:pt idx="23">
                  <c:v>45407</c:v>
                </c:pt>
                <c:pt idx="24">
                  <c:v>45414</c:v>
                </c:pt>
                <c:pt idx="25">
                  <c:v>45421</c:v>
                </c:pt>
                <c:pt idx="26">
                  <c:v>45428</c:v>
                </c:pt>
                <c:pt idx="27">
                  <c:v>45435</c:v>
                </c:pt>
                <c:pt idx="28">
                  <c:v>45442</c:v>
                </c:pt>
                <c:pt idx="29">
                  <c:v>45449</c:v>
                </c:pt>
                <c:pt idx="30">
                  <c:v>45456</c:v>
                </c:pt>
                <c:pt idx="31">
                  <c:v>45463</c:v>
                </c:pt>
                <c:pt idx="32">
                  <c:v>45470</c:v>
                </c:pt>
                <c:pt idx="33">
                  <c:v>45477</c:v>
                </c:pt>
                <c:pt idx="34">
                  <c:v>45484</c:v>
                </c:pt>
                <c:pt idx="35">
                  <c:v>45491</c:v>
                </c:pt>
                <c:pt idx="36">
                  <c:v>45498</c:v>
                </c:pt>
                <c:pt idx="37">
                  <c:v>45505</c:v>
                </c:pt>
                <c:pt idx="38">
                  <c:v>45512</c:v>
                </c:pt>
                <c:pt idx="39">
                  <c:v>45519</c:v>
                </c:pt>
                <c:pt idx="40">
                  <c:v>45526</c:v>
                </c:pt>
                <c:pt idx="41">
                  <c:v>45533</c:v>
                </c:pt>
                <c:pt idx="42">
                  <c:v>45540</c:v>
                </c:pt>
                <c:pt idx="43">
                  <c:v>45547</c:v>
                </c:pt>
                <c:pt idx="44">
                  <c:v>45554</c:v>
                </c:pt>
                <c:pt idx="45">
                  <c:v>45561</c:v>
                </c:pt>
                <c:pt idx="46">
                  <c:v>45568</c:v>
                </c:pt>
                <c:pt idx="47">
                  <c:v>45575</c:v>
                </c:pt>
                <c:pt idx="48">
                  <c:v>45582</c:v>
                </c:pt>
                <c:pt idx="49">
                  <c:v>45589</c:v>
                </c:pt>
                <c:pt idx="50">
                  <c:v>45596</c:v>
                </c:pt>
                <c:pt idx="51">
                  <c:v>45603</c:v>
                </c:pt>
                <c:pt idx="52">
                  <c:v>45610</c:v>
                </c:pt>
                <c:pt idx="53">
                  <c:v>45617</c:v>
                </c:pt>
                <c:pt idx="54">
                  <c:v>45624</c:v>
                </c:pt>
                <c:pt idx="55">
                  <c:v>45631</c:v>
                </c:pt>
                <c:pt idx="56">
                  <c:v>45638</c:v>
                </c:pt>
                <c:pt idx="57">
                  <c:v>45645</c:v>
                </c:pt>
                <c:pt idx="58">
                  <c:v>45652</c:v>
                </c:pt>
                <c:pt idx="59">
                  <c:v>45659</c:v>
                </c:pt>
                <c:pt idx="60">
                  <c:v>45666</c:v>
                </c:pt>
                <c:pt idx="61">
                  <c:v>45673</c:v>
                </c:pt>
                <c:pt idx="62">
                  <c:v>45680</c:v>
                </c:pt>
                <c:pt idx="63">
                  <c:v>45687</c:v>
                </c:pt>
                <c:pt idx="64">
                  <c:v>45694</c:v>
                </c:pt>
                <c:pt idx="65">
                  <c:v>45701</c:v>
                </c:pt>
                <c:pt idx="66">
                  <c:v>45708</c:v>
                </c:pt>
                <c:pt idx="67">
                  <c:v>45715</c:v>
                </c:pt>
                <c:pt idx="68">
                  <c:v>45722</c:v>
                </c:pt>
                <c:pt idx="69">
                  <c:v>45729</c:v>
                </c:pt>
                <c:pt idx="70">
                  <c:v>45736</c:v>
                </c:pt>
                <c:pt idx="71">
                  <c:v>45743</c:v>
                </c:pt>
                <c:pt idx="72">
                  <c:v>45750</c:v>
                </c:pt>
                <c:pt idx="73">
                  <c:v>45757</c:v>
                </c:pt>
                <c:pt idx="74">
                  <c:v>45764</c:v>
                </c:pt>
                <c:pt idx="75">
                  <c:v>45771</c:v>
                </c:pt>
                <c:pt idx="76">
                  <c:v>45778</c:v>
                </c:pt>
                <c:pt idx="77">
                  <c:v>45785</c:v>
                </c:pt>
                <c:pt idx="78">
                  <c:v>45792</c:v>
                </c:pt>
                <c:pt idx="79">
                  <c:v>45799</c:v>
                </c:pt>
                <c:pt idx="80">
                  <c:v>45806</c:v>
                </c:pt>
                <c:pt idx="81">
                  <c:v>45813</c:v>
                </c:pt>
                <c:pt idx="82">
                  <c:v>45820</c:v>
                </c:pt>
                <c:pt idx="83">
                  <c:v>45827</c:v>
                </c:pt>
                <c:pt idx="84">
                  <c:v>45834</c:v>
                </c:pt>
                <c:pt idx="85">
                  <c:v>45841</c:v>
                </c:pt>
                <c:pt idx="86">
                  <c:v>45848</c:v>
                </c:pt>
                <c:pt idx="87">
                  <c:v>45855</c:v>
                </c:pt>
                <c:pt idx="88">
                  <c:v>45862</c:v>
                </c:pt>
                <c:pt idx="89">
                  <c:v>45869</c:v>
                </c:pt>
                <c:pt idx="90">
                  <c:v>45876</c:v>
                </c:pt>
                <c:pt idx="91">
                  <c:v>45883</c:v>
                </c:pt>
                <c:pt idx="92">
                  <c:v>45890</c:v>
                </c:pt>
                <c:pt idx="93">
                  <c:v>45897</c:v>
                </c:pt>
                <c:pt idx="94">
                  <c:v>45904</c:v>
                </c:pt>
                <c:pt idx="95">
                  <c:v>45911</c:v>
                </c:pt>
                <c:pt idx="96">
                  <c:v>45918</c:v>
                </c:pt>
                <c:pt idx="97">
                  <c:v>45925</c:v>
                </c:pt>
                <c:pt idx="98">
                  <c:v>45932</c:v>
                </c:pt>
                <c:pt idx="99">
                  <c:v>45939</c:v>
                </c:pt>
                <c:pt idx="100">
                  <c:v>45946</c:v>
                </c:pt>
                <c:pt idx="101">
                  <c:v>45953</c:v>
                </c:pt>
                <c:pt idx="102">
                  <c:v>45960</c:v>
                </c:pt>
                <c:pt idx="103">
                  <c:v>45967</c:v>
                </c:pt>
                <c:pt idx="104">
                  <c:v>45974</c:v>
                </c:pt>
                <c:pt idx="105">
                  <c:v>45981</c:v>
                </c:pt>
                <c:pt idx="106">
                  <c:v>45988</c:v>
                </c:pt>
                <c:pt idx="107">
                  <c:v>45995</c:v>
                </c:pt>
                <c:pt idx="108">
                  <c:v>46002</c:v>
                </c:pt>
                <c:pt idx="109">
                  <c:v>46009</c:v>
                </c:pt>
                <c:pt idx="110">
                  <c:v>46016</c:v>
                </c:pt>
                <c:pt idx="111">
                  <c:v>46023</c:v>
                </c:pt>
                <c:pt idx="112">
                  <c:v>46030</c:v>
                </c:pt>
                <c:pt idx="113">
                  <c:v>46037</c:v>
                </c:pt>
                <c:pt idx="114">
                  <c:v>46044</c:v>
                </c:pt>
                <c:pt idx="115">
                  <c:v>46051</c:v>
                </c:pt>
                <c:pt idx="116">
                  <c:v>46058</c:v>
                </c:pt>
                <c:pt idx="117">
                  <c:v>46065</c:v>
                </c:pt>
                <c:pt idx="118">
                  <c:v>46072</c:v>
                </c:pt>
                <c:pt idx="119">
                  <c:v>46079</c:v>
                </c:pt>
                <c:pt idx="120">
                  <c:v>46086</c:v>
                </c:pt>
                <c:pt idx="121">
                  <c:v>46093</c:v>
                </c:pt>
                <c:pt idx="122">
                  <c:v>46100</c:v>
                </c:pt>
                <c:pt idx="123">
                  <c:v>46107</c:v>
                </c:pt>
                <c:pt idx="124">
                  <c:v>46114</c:v>
                </c:pt>
                <c:pt idx="125">
                  <c:v>46121</c:v>
                </c:pt>
                <c:pt idx="126">
                  <c:v>46128</c:v>
                </c:pt>
                <c:pt idx="127">
                  <c:v>46135</c:v>
                </c:pt>
                <c:pt idx="128">
                  <c:v>46142</c:v>
                </c:pt>
                <c:pt idx="129">
                  <c:v>46149</c:v>
                </c:pt>
                <c:pt idx="130">
                  <c:v>46156</c:v>
                </c:pt>
                <c:pt idx="131">
                  <c:v>46163</c:v>
                </c:pt>
                <c:pt idx="132">
                  <c:v>46170</c:v>
                </c:pt>
                <c:pt idx="133">
                  <c:v>46177</c:v>
                </c:pt>
                <c:pt idx="134">
                  <c:v>46184</c:v>
                </c:pt>
                <c:pt idx="135">
                  <c:v>46191</c:v>
                </c:pt>
                <c:pt idx="136">
                  <c:v>46198</c:v>
                </c:pt>
                <c:pt idx="137">
                  <c:v>46205</c:v>
                </c:pt>
                <c:pt idx="138">
                  <c:v>46212</c:v>
                </c:pt>
                <c:pt idx="139">
                  <c:v>46219</c:v>
                </c:pt>
                <c:pt idx="140">
                  <c:v>46226</c:v>
                </c:pt>
                <c:pt idx="141">
                  <c:v>46233</c:v>
                </c:pt>
                <c:pt idx="142">
                  <c:v>46240</c:v>
                </c:pt>
                <c:pt idx="143">
                  <c:v>46247</c:v>
                </c:pt>
                <c:pt idx="144">
                  <c:v>46254</c:v>
                </c:pt>
                <c:pt idx="145">
                  <c:v>46261</c:v>
                </c:pt>
                <c:pt idx="146">
                  <c:v>46268</c:v>
                </c:pt>
                <c:pt idx="147">
                  <c:v>46275</c:v>
                </c:pt>
                <c:pt idx="148">
                  <c:v>46282</c:v>
                </c:pt>
                <c:pt idx="149">
                  <c:v>46289</c:v>
                </c:pt>
              </c:numCache>
            </c:numRef>
          </c:cat>
          <c:val>
            <c:numRef>
              <c:f>'Soy25'!$E$99:$E$248</c:f>
              <c:numCache>
                <c:formatCode>0.00</c:formatCode>
                <c:ptCount val="150"/>
                <c:pt idx="0">
                  <c:v>9.66</c:v>
                </c:pt>
                <c:pt idx="1">
                  <c:v>9.66</c:v>
                </c:pt>
                <c:pt idx="2">
                  <c:v>9.66</c:v>
                </c:pt>
                <c:pt idx="3">
                  <c:v>9.66</c:v>
                </c:pt>
                <c:pt idx="4">
                  <c:v>9.66</c:v>
                </c:pt>
                <c:pt idx="5">
                  <c:v>9.66</c:v>
                </c:pt>
                <c:pt idx="6">
                  <c:v>9.66</c:v>
                </c:pt>
                <c:pt idx="7">
                  <c:v>9.66</c:v>
                </c:pt>
                <c:pt idx="8">
                  <c:v>9.66</c:v>
                </c:pt>
                <c:pt idx="9">
                  <c:v>9.66</c:v>
                </c:pt>
                <c:pt idx="10">
                  <c:v>9.66</c:v>
                </c:pt>
                <c:pt idx="11">
                  <c:v>9.66</c:v>
                </c:pt>
                <c:pt idx="12">
                  <c:v>9.66</c:v>
                </c:pt>
                <c:pt idx="13">
                  <c:v>9.66</c:v>
                </c:pt>
                <c:pt idx="14">
                  <c:v>9.66</c:v>
                </c:pt>
                <c:pt idx="15">
                  <c:v>9.66</c:v>
                </c:pt>
                <c:pt idx="16">
                  <c:v>9.66</c:v>
                </c:pt>
                <c:pt idx="17">
                  <c:v>9.66</c:v>
                </c:pt>
                <c:pt idx="18">
                  <c:v>9.66</c:v>
                </c:pt>
                <c:pt idx="19">
                  <c:v>9.66</c:v>
                </c:pt>
                <c:pt idx="20">
                  <c:v>9.66</c:v>
                </c:pt>
                <c:pt idx="21">
                  <c:v>9.66</c:v>
                </c:pt>
                <c:pt idx="22">
                  <c:v>9.66</c:v>
                </c:pt>
                <c:pt idx="23">
                  <c:v>9.66</c:v>
                </c:pt>
                <c:pt idx="24">
                  <c:v>9.66</c:v>
                </c:pt>
                <c:pt idx="25">
                  <c:v>9.66</c:v>
                </c:pt>
                <c:pt idx="26">
                  <c:v>9.66</c:v>
                </c:pt>
                <c:pt idx="27">
                  <c:v>9.66</c:v>
                </c:pt>
                <c:pt idx="28">
                  <c:v>9.66</c:v>
                </c:pt>
                <c:pt idx="29">
                  <c:v>9.66</c:v>
                </c:pt>
                <c:pt idx="30">
                  <c:v>9.66</c:v>
                </c:pt>
                <c:pt idx="31">
                  <c:v>9.66</c:v>
                </c:pt>
                <c:pt idx="32">
                  <c:v>9.66</c:v>
                </c:pt>
                <c:pt idx="33">
                  <c:v>9.66</c:v>
                </c:pt>
                <c:pt idx="34">
                  <c:v>9.66</c:v>
                </c:pt>
                <c:pt idx="35">
                  <c:v>9.66</c:v>
                </c:pt>
                <c:pt idx="36">
                  <c:v>9.66</c:v>
                </c:pt>
                <c:pt idx="37">
                  <c:v>9.66</c:v>
                </c:pt>
                <c:pt idx="38">
                  <c:v>9.66</c:v>
                </c:pt>
                <c:pt idx="39">
                  <c:v>9.66</c:v>
                </c:pt>
                <c:pt idx="40">
                  <c:v>9.66</c:v>
                </c:pt>
                <c:pt idx="41">
                  <c:v>9.66</c:v>
                </c:pt>
                <c:pt idx="42">
                  <c:v>9.66</c:v>
                </c:pt>
                <c:pt idx="43">
                  <c:v>9.66</c:v>
                </c:pt>
                <c:pt idx="44">
                  <c:v>9.66</c:v>
                </c:pt>
                <c:pt idx="45">
                  <c:v>9.66</c:v>
                </c:pt>
                <c:pt idx="46">
                  <c:v>9.66</c:v>
                </c:pt>
                <c:pt idx="47">
                  <c:v>9.66</c:v>
                </c:pt>
                <c:pt idx="48">
                  <c:v>9.66</c:v>
                </c:pt>
                <c:pt idx="49">
                  <c:v>9.66</c:v>
                </c:pt>
                <c:pt idx="50">
                  <c:v>9.66</c:v>
                </c:pt>
                <c:pt idx="51">
                  <c:v>9.66</c:v>
                </c:pt>
                <c:pt idx="52">
                  <c:v>9.66</c:v>
                </c:pt>
                <c:pt idx="53">
                  <c:v>9.66</c:v>
                </c:pt>
                <c:pt idx="54">
                  <c:v>9.66</c:v>
                </c:pt>
                <c:pt idx="55">
                  <c:v>9.66</c:v>
                </c:pt>
                <c:pt idx="56">
                  <c:v>9.66</c:v>
                </c:pt>
                <c:pt idx="57">
                  <c:v>9.66</c:v>
                </c:pt>
                <c:pt idx="58">
                  <c:v>9.66</c:v>
                </c:pt>
                <c:pt idx="59">
                  <c:v>9.66</c:v>
                </c:pt>
                <c:pt idx="60">
                  <c:v>9.66</c:v>
                </c:pt>
                <c:pt idx="61">
                  <c:v>9.66</c:v>
                </c:pt>
                <c:pt idx="62">
                  <c:v>9.66</c:v>
                </c:pt>
                <c:pt idx="63">
                  <c:v>9.66</c:v>
                </c:pt>
                <c:pt idx="64">
                  <c:v>9.66</c:v>
                </c:pt>
                <c:pt idx="65">
                  <c:v>9.66</c:v>
                </c:pt>
                <c:pt idx="66">
                  <c:v>9.66</c:v>
                </c:pt>
                <c:pt idx="67">
                  <c:v>9.66</c:v>
                </c:pt>
                <c:pt idx="68">
                  <c:v>9.66</c:v>
                </c:pt>
                <c:pt idx="69">
                  <c:v>9.66</c:v>
                </c:pt>
                <c:pt idx="70">
                  <c:v>9.66</c:v>
                </c:pt>
                <c:pt idx="71">
                  <c:v>9.66</c:v>
                </c:pt>
                <c:pt idx="72">
                  <c:v>9.66</c:v>
                </c:pt>
                <c:pt idx="73">
                  <c:v>9.66</c:v>
                </c:pt>
                <c:pt idx="74">
                  <c:v>9.66</c:v>
                </c:pt>
                <c:pt idx="75">
                  <c:v>9.66</c:v>
                </c:pt>
                <c:pt idx="76">
                  <c:v>9.66</c:v>
                </c:pt>
                <c:pt idx="77">
                  <c:v>9.66</c:v>
                </c:pt>
                <c:pt idx="78">
                  <c:v>9.66</c:v>
                </c:pt>
                <c:pt idx="79">
                  <c:v>9.66</c:v>
                </c:pt>
                <c:pt idx="80">
                  <c:v>9.66</c:v>
                </c:pt>
                <c:pt idx="81">
                  <c:v>9.66</c:v>
                </c:pt>
                <c:pt idx="82">
                  <c:v>9.66</c:v>
                </c:pt>
                <c:pt idx="83">
                  <c:v>9.66</c:v>
                </c:pt>
                <c:pt idx="84">
                  <c:v>9.66</c:v>
                </c:pt>
                <c:pt idx="85">
                  <c:v>9.66</c:v>
                </c:pt>
                <c:pt idx="86">
                  <c:v>9.66</c:v>
                </c:pt>
                <c:pt idx="87">
                  <c:v>9.66</c:v>
                </c:pt>
                <c:pt idx="88">
                  <c:v>9.66</c:v>
                </c:pt>
                <c:pt idx="89">
                  <c:v>9.66</c:v>
                </c:pt>
                <c:pt idx="90">
                  <c:v>9.66</c:v>
                </c:pt>
                <c:pt idx="91">
                  <c:v>9.66</c:v>
                </c:pt>
                <c:pt idx="92">
                  <c:v>9.66</c:v>
                </c:pt>
                <c:pt idx="93">
                  <c:v>9.66</c:v>
                </c:pt>
                <c:pt idx="94">
                  <c:v>9.66</c:v>
                </c:pt>
                <c:pt idx="95">
                  <c:v>9.66</c:v>
                </c:pt>
                <c:pt idx="96">
                  <c:v>9.66</c:v>
                </c:pt>
                <c:pt idx="97">
                  <c:v>9.66</c:v>
                </c:pt>
                <c:pt idx="98">
                  <c:v>9.66</c:v>
                </c:pt>
                <c:pt idx="99">
                  <c:v>9.66</c:v>
                </c:pt>
                <c:pt idx="100">
                  <c:v>9.66</c:v>
                </c:pt>
                <c:pt idx="101">
                  <c:v>9.66</c:v>
                </c:pt>
                <c:pt idx="102">
                  <c:v>9.66</c:v>
                </c:pt>
                <c:pt idx="103">
                  <c:v>9.66</c:v>
                </c:pt>
                <c:pt idx="104">
                  <c:v>9.66</c:v>
                </c:pt>
                <c:pt idx="105">
                  <c:v>9.66</c:v>
                </c:pt>
                <c:pt idx="106">
                  <c:v>9.66</c:v>
                </c:pt>
                <c:pt idx="107">
                  <c:v>9.66</c:v>
                </c:pt>
                <c:pt idx="108">
                  <c:v>9.66</c:v>
                </c:pt>
                <c:pt idx="109">
                  <c:v>9.66</c:v>
                </c:pt>
                <c:pt idx="110">
                  <c:v>9.66</c:v>
                </c:pt>
                <c:pt idx="111">
                  <c:v>9.66</c:v>
                </c:pt>
                <c:pt idx="112">
                  <c:v>9.66</c:v>
                </c:pt>
                <c:pt idx="113">
                  <c:v>9.66</c:v>
                </c:pt>
                <c:pt idx="114">
                  <c:v>9.66</c:v>
                </c:pt>
                <c:pt idx="115">
                  <c:v>9.66</c:v>
                </c:pt>
                <c:pt idx="116">
                  <c:v>9.66</c:v>
                </c:pt>
                <c:pt idx="117">
                  <c:v>9.66</c:v>
                </c:pt>
                <c:pt idx="118">
                  <c:v>9.66</c:v>
                </c:pt>
                <c:pt idx="119">
                  <c:v>9.66</c:v>
                </c:pt>
                <c:pt idx="120">
                  <c:v>9.66</c:v>
                </c:pt>
                <c:pt idx="121">
                  <c:v>9.66</c:v>
                </c:pt>
                <c:pt idx="122">
                  <c:v>9.66</c:v>
                </c:pt>
                <c:pt idx="123">
                  <c:v>9.66</c:v>
                </c:pt>
                <c:pt idx="124">
                  <c:v>9.66</c:v>
                </c:pt>
                <c:pt idx="125">
                  <c:v>9.66</c:v>
                </c:pt>
                <c:pt idx="126">
                  <c:v>9.66</c:v>
                </c:pt>
                <c:pt idx="127">
                  <c:v>9.66</c:v>
                </c:pt>
                <c:pt idx="128">
                  <c:v>9.66</c:v>
                </c:pt>
                <c:pt idx="129">
                  <c:v>9.66</c:v>
                </c:pt>
                <c:pt idx="130">
                  <c:v>9.66</c:v>
                </c:pt>
                <c:pt idx="131">
                  <c:v>9.66</c:v>
                </c:pt>
                <c:pt idx="132">
                  <c:v>9.66</c:v>
                </c:pt>
                <c:pt idx="133">
                  <c:v>9.66</c:v>
                </c:pt>
                <c:pt idx="134">
                  <c:v>9.66</c:v>
                </c:pt>
                <c:pt idx="135">
                  <c:v>9.66</c:v>
                </c:pt>
                <c:pt idx="136">
                  <c:v>9.66</c:v>
                </c:pt>
                <c:pt idx="137">
                  <c:v>9.66</c:v>
                </c:pt>
                <c:pt idx="138">
                  <c:v>9.66</c:v>
                </c:pt>
                <c:pt idx="139">
                  <c:v>9.66</c:v>
                </c:pt>
                <c:pt idx="140">
                  <c:v>9.66</c:v>
                </c:pt>
                <c:pt idx="141">
                  <c:v>9.66</c:v>
                </c:pt>
                <c:pt idx="142">
                  <c:v>9.66</c:v>
                </c:pt>
                <c:pt idx="143">
                  <c:v>9.66</c:v>
                </c:pt>
                <c:pt idx="144">
                  <c:v>9.66</c:v>
                </c:pt>
                <c:pt idx="145">
                  <c:v>9.66</c:v>
                </c:pt>
                <c:pt idx="146">
                  <c:v>9.66</c:v>
                </c:pt>
                <c:pt idx="147">
                  <c:v>9.66</c:v>
                </c:pt>
                <c:pt idx="148">
                  <c:v>9.66</c:v>
                </c:pt>
                <c:pt idx="149">
                  <c:v>9.66</c:v>
                </c:pt>
              </c:numCache>
            </c:numRef>
          </c:val>
          <c:smooth val="0"/>
          <c:extLst>
            <c:ext xmlns:c16="http://schemas.microsoft.com/office/drawing/2014/chart" uri="{C3380CC4-5D6E-409C-BE32-E72D297353CC}">
              <c16:uniqueId val="{00000002-E60F-45DE-A144-820A1494DB9D}"/>
            </c:ext>
          </c:extLst>
        </c:ser>
        <c:dLbls>
          <c:showLegendKey val="0"/>
          <c:showVal val="0"/>
          <c:showCatName val="0"/>
          <c:showSerName val="0"/>
          <c:showPercent val="0"/>
          <c:showBubbleSize val="0"/>
        </c:dLbls>
        <c:marker val="1"/>
        <c:smooth val="0"/>
        <c:axId val="2050337072"/>
        <c:axId val="2050337616"/>
      </c:lineChart>
      <c:lineChart>
        <c:grouping val="standard"/>
        <c:varyColors val="0"/>
        <c:ser>
          <c:idx val="0"/>
          <c:order val="0"/>
          <c:tx>
            <c:strRef>
              <c:f>'Soy25'!$F$97</c:f>
              <c:strCache>
                <c:ptCount val="1"/>
                <c:pt idx="0">
                  <c:v>PLC payment rate model forecast </c:v>
                </c:pt>
              </c:strCache>
            </c:strRef>
          </c:tx>
          <c:spPr>
            <a:ln w="28575" cap="rnd" cmpd="sng" algn="ctr">
              <a:solidFill>
                <a:srgbClr val="CC4499"/>
              </a:solidFill>
              <a:prstDash val="solid"/>
              <a:round/>
            </a:ln>
            <a:effectLst/>
          </c:spPr>
          <c:marker>
            <c:symbol val="diamond"/>
            <c:size val="7"/>
            <c:spPr>
              <a:solidFill>
                <a:srgbClr val="CC4499"/>
              </a:solidFill>
              <a:ln w="9525" cap="flat" cmpd="sng" algn="ctr">
                <a:solidFill>
                  <a:srgbClr val="CC4499"/>
                </a:solidFill>
                <a:prstDash val="solid"/>
                <a:round/>
              </a:ln>
              <a:effectLst/>
            </c:spPr>
          </c:marker>
          <c:dPt>
            <c:idx val="20"/>
            <c:bubble3D val="0"/>
            <c:extLst>
              <c:ext xmlns:c16="http://schemas.microsoft.com/office/drawing/2014/chart" uri="{C3380CC4-5D6E-409C-BE32-E72D297353CC}">
                <c16:uniqueId val="{00000003-E60F-45DE-A144-820A1494DB9D}"/>
              </c:ext>
            </c:extLst>
          </c:dPt>
          <c:cat>
            <c:numRef>
              <c:f>'Soy25'!$A$99:$A$248</c:f>
              <c:numCache>
                <c:formatCode>m/d/yyyy</c:formatCode>
                <c:ptCount val="150"/>
                <c:pt idx="0">
                  <c:v>45246</c:v>
                </c:pt>
                <c:pt idx="1">
                  <c:v>45253</c:v>
                </c:pt>
                <c:pt idx="2">
                  <c:v>45260</c:v>
                </c:pt>
                <c:pt idx="3">
                  <c:v>45267</c:v>
                </c:pt>
                <c:pt idx="4">
                  <c:v>45274</c:v>
                </c:pt>
                <c:pt idx="5">
                  <c:v>45281</c:v>
                </c:pt>
                <c:pt idx="6">
                  <c:v>45288</c:v>
                </c:pt>
                <c:pt idx="7">
                  <c:v>45295</c:v>
                </c:pt>
                <c:pt idx="8">
                  <c:v>45302</c:v>
                </c:pt>
                <c:pt idx="9">
                  <c:v>45309</c:v>
                </c:pt>
                <c:pt idx="10">
                  <c:v>45316</c:v>
                </c:pt>
                <c:pt idx="11">
                  <c:v>45323</c:v>
                </c:pt>
                <c:pt idx="12">
                  <c:v>45330</c:v>
                </c:pt>
                <c:pt idx="13">
                  <c:v>45337</c:v>
                </c:pt>
                <c:pt idx="14">
                  <c:v>45344</c:v>
                </c:pt>
                <c:pt idx="15">
                  <c:v>45351</c:v>
                </c:pt>
                <c:pt idx="16">
                  <c:v>45358</c:v>
                </c:pt>
                <c:pt idx="17">
                  <c:v>45365</c:v>
                </c:pt>
                <c:pt idx="18">
                  <c:v>45372</c:v>
                </c:pt>
                <c:pt idx="19">
                  <c:v>45379</c:v>
                </c:pt>
                <c:pt idx="20">
                  <c:v>45386</c:v>
                </c:pt>
                <c:pt idx="21">
                  <c:v>45393</c:v>
                </c:pt>
                <c:pt idx="22">
                  <c:v>45400</c:v>
                </c:pt>
                <c:pt idx="23">
                  <c:v>45407</c:v>
                </c:pt>
                <c:pt idx="24">
                  <c:v>45414</c:v>
                </c:pt>
                <c:pt idx="25">
                  <c:v>45421</c:v>
                </c:pt>
                <c:pt idx="26">
                  <c:v>45428</c:v>
                </c:pt>
                <c:pt idx="27">
                  <c:v>45435</c:v>
                </c:pt>
                <c:pt idx="28">
                  <c:v>45442</c:v>
                </c:pt>
                <c:pt idx="29">
                  <c:v>45449</c:v>
                </c:pt>
                <c:pt idx="30">
                  <c:v>45456</c:v>
                </c:pt>
                <c:pt idx="31">
                  <c:v>45463</c:v>
                </c:pt>
                <c:pt idx="32">
                  <c:v>45470</c:v>
                </c:pt>
                <c:pt idx="33">
                  <c:v>45477</c:v>
                </c:pt>
                <c:pt idx="34">
                  <c:v>45484</c:v>
                </c:pt>
                <c:pt idx="35">
                  <c:v>45491</c:v>
                </c:pt>
                <c:pt idx="36">
                  <c:v>45498</c:v>
                </c:pt>
                <c:pt idx="37">
                  <c:v>45505</c:v>
                </c:pt>
                <c:pt idx="38">
                  <c:v>45512</c:v>
                </c:pt>
                <c:pt idx="39">
                  <c:v>45519</c:v>
                </c:pt>
                <c:pt idx="40">
                  <c:v>45526</c:v>
                </c:pt>
                <c:pt idx="41">
                  <c:v>45533</c:v>
                </c:pt>
                <c:pt idx="42">
                  <c:v>45540</c:v>
                </c:pt>
                <c:pt idx="43">
                  <c:v>45547</c:v>
                </c:pt>
                <c:pt idx="44">
                  <c:v>45554</c:v>
                </c:pt>
                <c:pt idx="45">
                  <c:v>45561</c:v>
                </c:pt>
                <c:pt idx="46">
                  <c:v>45568</c:v>
                </c:pt>
                <c:pt idx="47">
                  <c:v>45575</c:v>
                </c:pt>
                <c:pt idx="48">
                  <c:v>45582</c:v>
                </c:pt>
                <c:pt idx="49">
                  <c:v>45589</c:v>
                </c:pt>
                <c:pt idx="50">
                  <c:v>45596</c:v>
                </c:pt>
                <c:pt idx="51">
                  <c:v>45603</c:v>
                </c:pt>
                <c:pt idx="52">
                  <c:v>45610</c:v>
                </c:pt>
                <c:pt idx="53">
                  <c:v>45617</c:v>
                </c:pt>
                <c:pt idx="54">
                  <c:v>45624</c:v>
                </c:pt>
                <c:pt idx="55">
                  <c:v>45631</c:v>
                </c:pt>
                <c:pt idx="56">
                  <c:v>45638</c:v>
                </c:pt>
                <c:pt idx="57">
                  <c:v>45645</c:v>
                </c:pt>
                <c:pt idx="58">
                  <c:v>45652</c:v>
                </c:pt>
                <c:pt idx="59">
                  <c:v>45659</c:v>
                </c:pt>
                <c:pt idx="60">
                  <c:v>45666</c:v>
                </c:pt>
                <c:pt idx="61">
                  <c:v>45673</c:v>
                </c:pt>
                <c:pt idx="62">
                  <c:v>45680</c:v>
                </c:pt>
                <c:pt idx="63">
                  <c:v>45687</c:v>
                </c:pt>
                <c:pt idx="64">
                  <c:v>45694</c:v>
                </c:pt>
                <c:pt idx="65">
                  <c:v>45701</c:v>
                </c:pt>
                <c:pt idx="66">
                  <c:v>45708</c:v>
                </c:pt>
                <c:pt idx="67">
                  <c:v>45715</c:v>
                </c:pt>
                <c:pt idx="68">
                  <c:v>45722</c:v>
                </c:pt>
                <c:pt idx="69">
                  <c:v>45729</c:v>
                </c:pt>
                <c:pt idx="70">
                  <c:v>45736</c:v>
                </c:pt>
                <c:pt idx="71">
                  <c:v>45743</c:v>
                </c:pt>
                <c:pt idx="72">
                  <c:v>45750</c:v>
                </c:pt>
                <c:pt idx="73">
                  <c:v>45757</c:v>
                </c:pt>
                <c:pt idx="74">
                  <c:v>45764</c:v>
                </c:pt>
                <c:pt idx="75">
                  <c:v>45771</c:v>
                </c:pt>
                <c:pt idx="76">
                  <c:v>45778</c:v>
                </c:pt>
                <c:pt idx="77">
                  <c:v>45785</c:v>
                </c:pt>
                <c:pt idx="78">
                  <c:v>45792</c:v>
                </c:pt>
                <c:pt idx="79">
                  <c:v>45799</c:v>
                </c:pt>
                <c:pt idx="80">
                  <c:v>45806</c:v>
                </c:pt>
                <c:pt idx="81">
                  <c:v>45813</c:v>
                </c:pt>
                <c:pt idx="82">
                  <c:v>45820</c:v>
                </c:pt>
                <c:pt idx="83">
                  <c:v>45827</c:v>
                </c:pt>
                <c:pt idx="84">
                  <c:v>45834</c:v>
                </c:pt>
                <c:pt idx="85">
                  <c:v>45841</c:v>
                </c:pt>
                <c:pt idx="86">
                  <c:v>45848</c:v>
                </c:pt>
                <c:pt idx="87">
                  <c:v>45855</c:v>
                </c:pt>
                <c:pt idx="88">
                  <c:v>45862</c:v>
                </c:pt>
                <c:pt idx="89">
                  <c:v>45869</c:v>
                </c:pt>
                <c:pt idx="90">
                  <c:v>45876</c:v>
                </c:pt>
                <c:pt idx="91">
                  <c:v>45883</c:v>
                </c:pt>
                <c:pt idx="92">
                  <c:v>45890</c:v>
                </c:pt>
                <c:pt idx="93">
                  <c:v>45897</c:v>
                </c:pt>
                <c:pt idx="94">
                  <c:v>45904</c:v>
                </c:pt>
                <c:pt idx="95">
                  <c:v>45911</c:v>
                </c:pt>
                <c:pt idx="96">
                  <c:v>45918</c:v>
                </c:pt>
                <c:pt idx="97">
                  <c:v>45925</c:v>
                </c:pt>
                <c:pt idx="98">
                  <c:v>45932</c:v>
                </c:pt>
                <c:pt idx="99">
                  <c:v>45939</c:v>
                </c:pt>
                <c:pt idx="100">
                  <c:v>45946</c:v>
                </c:pt>
                <c:pt idx="101">
                  <c:v>45953</c:v>
                </c:pt>
                <c:pt idx="102">
                  <c:v>45960</c:v>
                </c:pt>
                <c:pt idx="103">
                  <c:v>45967</c:v>
                </c:pt>
                <c:pt idx="104">
                  <c:v>45974</c:v>
                </c:pt>
                <c:pt idx="105">
                  <c:v>45981</c:v>
                </c:pt>
                <c:pt idx="106">
                  <c:v>45988</c:v>
                </c:pt>
                <c:pt idx="107">
                  <c:v>45995</c:v>
                </c:pt>
                <c:pt idx="108">
                  <c:v>46002</c:v>
                </c:pt>
                <c:pt idx="109">
                  <c:v>46009</c:v>
                </c:pt>
                <c:pt idx="110">
                  <c:v>46016</c:v>
                </c:pt>
                <c:pt idx="111">
                  <c:v>46023</c:v>
                </c:pt>
                <c:pt idx="112">
                  <c:v>46030</c:v>
                </c:pt>
                <c:pt idx="113">
                  <c:v>46037</c:v>
                </c:pt>
                <c:pt idx="114">
                  <c:v>46044</c:v>
                </c:pt>
                <c:pt idx="115">
                  <c:v>46051</c:v>
                </c:pt>
                <c:pt idx="116">
                  <c:v>46058</c:v>
                </c:pt>
                <c:pt idx="117">
                  <c:v>46065</c:v>
                </c:pt>
                <c:pt idx="118">
                  <c:v>46072</c:v>
                </c:pt>
                <c:pt idx="119">
                  <c:v>46079</c:v>
                </c:pt>
                <c:pt idx="120">
                  <c:v>46086</c:v>
                </c:pt>
                <c:pt idx="121">
                  <c:v>46093</c:v>
                </c:pt>
                <c:pt idx="122">
                  <c:v>46100</c:v>
                </c:pt>
                <c:pt idx="123">
                  <c:v>46107</c:v>
                </c:pt>
                <c:pt idx="124">
                  <c:v>46114</c:v>
                </c:pt>
                <c:pt idx="125">
                  <c:v>46121</c:v>
                </c:pt>
                <c:pt idx="126">
                  <c:v>46128</c:v>
                </c:pt>
                <c:pt idx="127">
                  <c:v>46135</c:v>
                </c:pt>
                <c:pt idx="128">
                  <c:v>46142</c:v>
                </c:pt>
                <c:pt idx="129">
                  <c:v>46149</c:v>
                </c:pt>
                <c:pt idx="130">
                  <c:v>46156</c:v>
                </c:pt>
                <c:pt idx="131">
                  <c:v>46163</c:v>
                </c:pt>
                <c:pt idx="132">
                  <c:v>46170</c:v>
                </c:pt>
                <c:pt idx="133">
                  <c:v>46177</c:v>
                </c:pt>
                <c:pt idx="134">
                  <c:v>46184</c:v>
                </c:pt>
                <c:pt idx="135">
                  <c:v>46191</c:v>
                </c:pt>
                <c:pt idx="136">
                  <c:v>46198</c:v>
                </c:pt>
                <c:pt idx="137">
                  <c:v>46205</c:v>
                </c:pt>
                <c:pt idx="138">
                  <c:v>46212</c:v>
                </c:pt>
                <c:pt idx="139">
                  <c:v>46219</c:v>
                </c:pt>
                <c:pt idx="140">
                  <c:v>46226</c:v>
                </c:pt>
                <c:pt idx="141">
                  <c:v>46233</c:v>
                </c:pt>
                <c:pt idx="142">
                  <c:v>46240</c:v>
                </c:pt>
                <c:pt idx="143">
                  <c:v>46247</c:v>
                </c:pt>
                <c:pt idx="144">
                  <c:v>46254</c:v>
                </c:pt>
                <c:pt idx="145">
                  <c:v>46261</c:v>
                </c:pt>
                <c:pt idx="146">
                  <c:v>46268</c:v>
                </c:pt>
                <c:pt idx="147">
                  <c:v>46275</c:v>
                </c:pt>
                <c:pt idx="148">
                  <c:v>46282</c:v>
                </c:pt>
                <c:pt idx="149">
                  <c:v>46289</c:v>
                </c:pt>
              </c:numCache>
            </c:numRef>
          </c:cat>
          <c:val>
            <c:numRef>
              <c:f>'Soy25'!$F$99:$F$248</c:f>
              <c:numCache>
                <c:formatCode>0.00</c:formatCode>
                <c:ptCount val="1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0.26411157000000002</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numCache>
            </c:numRef>
          </c:val>
          <c:smooth val="0"/>
          <c:extLst>
            <c:ext xmlns:c16="http://schemas.microsoft.com/office/drawing/2014/chart" uri="{C3380CC4-5D6E-409C-BE32-E72D297353CC}">
              <c16:uniqueId val="{00000004-E60F-45DE-A144-820A1494DB9D}"/>
            </c:ext>
          </c:extLst>
        </c:ser>
        <c:ser>
          <c:idx val="5"/>
          <c:order val="1"/>
          <c:tx>
            <c:strRef>
              <c:f>'Soy25'!$G$97</c:f>
              <c:strCache>
                <c:ptCount val="1"/>
                <c:pt idx="0">
                  <c:v>PLC payment rate WASDE projection </c:v>
                </c:pt>
              </c:strCache>
            </c:strRef>
          </c:tx>
          <c:spPr>
            <a:ln w="28575" cap="rnd" cmpd="sng" algn="ctr">
              <a:solidFill>
                <a:schemeClr val="tx1"/>
              </a:solidFill>
              <a:prstDash val="solid"/>
              <a:round/>
            </a:ln>
            <a:effectLst/>
          </c:spPr>
          <c:marker>
            <c:symbol val="dot"/>
            <c:size val="7"/>
            <c:spPr>
              <a:solidFill>
                <a:schemeClr val="tx1"/>
              </a:solidFill>
              <a:ln w="9525" cap="flat" cmpd="sng" algn="ctr">
                <a:solidFill>
                  <a:schemeClr val="tx1"/>
                </a:solidFill>
                <a:prstDash val="solid"/>
                <a:round/>
              </a:ln>
              <a:effectLst/>
            </c:spPr>
          </c:marker>
          <c:cat>
            <c:numRef>
              <c:f>'Soy25'!$A$99:$A$248</c:f>
              <c:numCache>
                <c:formatCode>m/d/yyyy</c:formatCode>
                <c:ptCount val="150"/>
                <c:pt idx="0">
                  <c:v>45246</c:v>
                </c:pt>
                <c:pt idx="1">
                  <c:v>45253</c:v>
                </c:pt>
                <c:pt idx="2">
                  <c:v>45260</c:v>
                </c:pt>
                <c:pt idx="3">
                  <c:v>45267</c:v>
                </c:pt>
                <c:pt idx="4">
                  <c:v>45274</c:v>
                </c:pt>
                <c:pt idx="5">
                  <c:v>45281</c:v>
                </c:pt>
                <c:pt idx="6">
                  <c:v>45288</c:v>
                </c:pt>
                <c:pt idx="7">
                  <c:v>45295</c:v>
                </c:pt>
                <c:pt idx="8">
                  <c:v>45302</c:v>
                </c:pt>
                <c:pt idx="9">
                  <c:v>45309</c:v>
                </c:pt>
                <c:pt idx="10">
                  <c:v>45316</c:v>
                </c:pt>
                <c:pt idx="11">
                  <c:v>45323</c:v>
                </c:pt>
                <c:pt idx="12">
                  <c:v>45330</c:v>
                </c:pt>
                <c:pt idx="13">
                  <c:v>45337</c:v>
                </c:pt>
                <c:pt idx="14">
                  <c:v>45344</c:v>
                </c:pt>
                <c:pt idx="15">
                  <c:v>45351</c:v>
                </c:pt>
                <c:pt idx="16">
                  <c:v>45358</c:v>
                </c:pt>
                <c:pt idx="17">
                  <c:v>45365</c:v>
                </c:pt>
                <c:pt idx="18">
                  <c:v>45372</c:v>
                </c:pt>
                <c:pt idx="19">
                  <c:v>45379</c:v>
                </c:pt>
                <c:pt idx="20">
                  <c:v>45386</c:v>
                </c:pt>
                <c:pt idx="21">
                  <c:v>45393</c:v>
                </c:pt>
                <c:pt idx="22">
                  <c:v>45400</c:v>
                </c:pt>
                <c:pt idx="23">
                  <c:v>45407</c:v>
                </c:pt>
                <c:pt idx="24">
                  <c:v>45414</c:v>
                </c:pt>
                <c:pt idx="25">
                  <c:v>45421</c:v>
                </c:pt>
                <c:pt idx="26">
                  <c:v>45428</c:v>
                </c:pt>
                <c:pt idx="27">
                  <c:v>45435</c:v>
                </c:pt>
                <c:pt idx="28">
                  <c:v>45442</c:v>
                </c:pt>
                <c:pt idx="29">
                  <c:v>45449</c:v>
                </c:pt>
                <c:pt idx="30">
                  <c:v>45456</c:v>
                </c:pt>
                <c:pt idx="31">
                  <c:v>45463</c:v>
                </c:pt>
                <c:pt idx="32">
                  <c:v>45470</c:v>
                </c:pt>
                <c:pt idx="33">
                  <c:v>45477</c:v>
                </c:pt>
                <c:pt idx="34">
                  <c:v>45484</c:v>
                </c:pt>
                <c:pt idx="35">
                  <c:v>45491</c:v>
                </c:pt>
                <c:pt idx="36">
                  <c:v>45498</c:v>
                </c:pt>
                <c:pt idx="37">
                  <c:v>45505</c:v>
                </c:pt>
                <c:pt idx="38">
                  <c:v>45512</c:v>
                </c:pt>
                <c:pt idx="39">
                  <c:v>45519</c:v>
                </c:pt>
                <c:pt idx="40">
                  <c:v>45526</c:v>
                </c:pt>
                <c:pt idx="41">
                  <c:v>45533</c:v>
                </c:pt>
                <c:pt idx="42">
                  <c:v>45540</c:v>
                </c:pt>
                <c:pt idx="43">
                  <c:v>45547</c:v>
                </c:pt>
                <c:pt idx="44">
                  <c:v>45554</c:v>
                </c:pt>
                <c:pt idx="45">
                  <c:v>45561</c:v>
                </c:pt>
                <c:pt idx="46">
                  <c:v>45568</c:v>
                </c:pt>
                <c:pt idx="47">
                  <c:v>45575</c:v>
                </c:pt>
                <c:pt idx="48">
                  <c:v>45582</c:v>
                </c:pt>
                <c:pt idx="49">
                  <c:v>45589</c:v>
                </c:pt>
                <c:pt idx="50">
                  <c:v>45596</c:v>
                </c:pt>
                <c:pt idx="51">
                  <c:v>45603</c:v>
                </c:pt>
                <c:pt idx="52">
                  <c:v>45610</c:v>
                </c:pt>
                <c:pt idx="53">
                  <c:v>45617</c:v>
                </c:pt>
                <c:pt idx="54">
                  <c:v>45624</c:v>
                </c:pt>
                <c:pt idx="55">
                  <c:v>45631</c:v>
                </c:pt>
                <c:pt idx="56">
                  <c:v>45638</c:v>
                </c:pt>
                <c:pt idx="57">
                  <c:v>45645</c:v>
                </c:pt>
                <c:pt idx="58">
                  <c:v>45652</c:v>
                </c:pt>
                <c:pt idx="59">
                  <c:v>45659</c:v>
                </c:pt>
                <c:pt idx="60">
                  <c:v>45666</c:v>
                </c:pt>
                <c:pt idx="61">
                  <c:v>45673</c:v>
                </c:pt>
                <c:pt idx="62">
                  <c:v>45680</c:v>
                </c:pt>
                <c:pt idx="63">
                  <c:v>45687</c:v>
                </c:pt>
                <c:pt idx="64">
                  <c:v>45694</c:v>
                </c:pt>
                <c:pt idx="65">
                  <c:v>45701</c:v>
                </c:pt>
                <c:pt idx="66">
                  <c:v>45708</c:v>
                </c:pt>
                <c:pt idx="67">
                  <c:v>45715</c:v>
                </c:pt>
                <c:pt idx="68">
                  <c:v>45722</c:v>
                </c:pt>
                <c:pt idx="69">
                  <c:v>45729</c:v>
                </c:pt>
                <c:pt idx="70">
                  <c:v>45736</c:v>
                </c:pt>
                <c:pt idx="71">
                  <c:v>45743</c:v>
                </c:pt>
                <c:pt idx="72">
                  <c:v>45750</c:v>
                </c:pt>
                <c:pt idx="73">
                  <c:v>45757</c:v>
                </c:pt>
                <c:pt idx="74">
                  <c:v>45764</c:v>
                </c:pt>
                <c:pt idx="75">
                  <c:v>45771</c:v>
                </c:pt>
                <c:pt idx="76">
                  <c:v>45778</c:v>
                </c:pt>
                <c:pt idx="77">
                  <c:v>45785</c:v>
                </c:pt>
                <c:pt idx="78">
                  <c:v>45792</c:v>
                </c:pt>
                <c:pt idx="79">
                  <c:v>45799</c:v>
                </c:pt>
                <c:pt idx="80">
                  <c:v>45806</c:v>
                </c:pt>
                <c:pt idx="81">
                  <c:v>45813</c:v>
                </c:pt>
                <c:pt idx="82">
                  <c:v>45820</c:v>
                </c:pt>
                <c:pt idx="83">
                  <c:v>45827</c:v>
                </c:pt>
                <c:pt idx="84">
                  <c:v>45834</c:v>
                </c:pt>
                <c:pt idx="85">
                  <c:v>45841</c:v>
                </c:pt>
                <c:pt idx="86">
                  <c:v>45848</c:v>
                </c:pt>
                <c:pt idx="87">
                  <c:v>45855</c:v>
                </c:pt>
                <c:pt idx="88">
                  <c:v>45862</c:v>
                </c:pt>
                <c:pt idx="89">
                  <c:v>45869</c:v>
                </c:pt>
                <c:pt idx="90">
                  <c:v>45876</c:v>
                </c:pt>
                <c:pt idx="91">
                  <c:v>45883</c:v>
                </c:pt>
                <c:pt idx="92">
                  <c:v>45890</c:v>
                </c:pt>
                <c:pt idx="93">
                  <c:v>45897</c:v>
                </c:pt>
                <c:pt idx="94">
                  <c:v>45904</c:v>
                </c:pt>
                <c:pt idx="95">
                  <c:v>45911</c:v>
                </c:pt>
                <c:pt idx="96">
                  <c:v>45918</c:v>
                </c:pt>
                <c:pt idx="97">
                  <c:v>45925</c:v>
                </c:pt>
                <c:pt idx="98">
                  <c:v>45932</c:v>
                </c:pt>
                <c:pt idx="99">
                  <c:v>45939</c:v>
                </c:pt>
                <c:pt idx="100">
                  <c:v>45946</c:v>
                </c:pt>
                <c:pt idx="101">
                  <c:v>45953</c:v>
                </c:pt>
                <c:pt idx="102">
                  <c:v>45960</c:v>
                </c:pt>
                <c:pt idx="103">
                  <c:v>45967</c:v>
                </c:pt>
                <c:pt idx="104">
                  <c:v>45974</c:v>
                </c:pt>
                <c:pt idx="105">
                  <c:v>45981</c:v>
                </c:pt>
                <c:pt idx="106">
                  <c:v>45988</c:v>
                </c:pt>
                <c:pt idx="107">
                  <c:v>45995</c:v>
                </c:pt>
                <c:pt idx="108">
                  <c:v>46002</c:v>
                </c:pt>
                <c:pt idx="109">
                  <c:v>46009</c:v>
                </c:pt>
                <c:pt idx="110">
                  <c:v>46016</c:v>
                </c:pt>
                <c:pt idx="111">
                  <c:v>46023</c:v>
                </c:pt>
                <c:pt idx="112">
                  <c:v>46030</c:v>
                </c:pt>
                <c:pt idx="113">
                  <c:v>46037</c:v>
                </c:pt>
                <c:pt idx="114">
                  <c:v>46044</c:v>
                </c:pt>
                <c:pt idx="115">
                  <c:v>46051</c:v>
                </c:pt>
                <c:pt idx="116">
                  <c:v>46058</c:v>
                </c:pt>
                <c:pt idx="117">
                  <c:v>46065</c:v>
                </c:pt>
                <c:pt idx="118">
                  <c:v>46072</c:v>
                </c:pt>
                <c:pt idx="119">
                  <c:v>46079</c:v>
                </c:pt>
                <c:pt idx="120">
                  <c:v>46086</c:v>
                </c:pt>
                <c:pt idx="121">
                  <c:v>46093</c:v>
                </c:pt>
                <c:pt idx="122">
                  <c:v>46100</c:v>
                </c:pt>
                <c:pt idx="123">
                  <c:v>46107</c:v>
                </c:pt>
                <c:pt idx="124">
                  <c:v>46114</c:v>
                </c:pt>
                <c:pt idx="125">
                  <c:v>46121</c:v>
                </c:pt>
                <c:pt idx="126">
                  <c:v>46128</c:v>
                </c:pt>
                <c:pt idx="127">
                  <c:v>46135</c:v>
                </c:pt>
                <c:pt idx="128">
                  <c:v>46142</c:v>
                </c:pt>
                <c:pt idx="129">
                  <c:v>46149</c:v>
                </c:pt>
                <c:pt idx="130">
                  <c:v>46156</c:v>
                </c:pt>
                <c:pt idx="131">
                  <c:v>46163</c:v>
                </c:pt>
                <c:pt idx="132">
                  <c:v>46170</c:v>
                </c:pt>
                <c:pt idx="133">
                  <c:v>46177</c:v>
                </c:pt>
                <c:pt idx="134">
                  <c:v>46184</c:v>
                </c:pt>
                <c:pt idx="135">
                  <c:v>46191</c:v>
                </c:pt>
                <c:pt idx="136">
                  <c:v>46198</c:v>
                </c:pt>
                <c:pt idx="137">
                  <c:v>46205</c:v>
                </c:pt>
                <c:pt idx="138">
                  <c:v>46212</c:v>
                </c:pt>
                <c:pt idx="139">
                  <c:v>46219</c:v>
                </c:pt>
                <c:pt idx="140">
                  <c:v>46226</c:v>
                </c:pt>
                <c:pt idx="141">
                  <c:v>46233</c:v>
                </c:pt>
                <c:pt idx="142">
                  <c:v>46240</c:v>
                </c:pt>
                <c:pt idx="143">
                  <c:v>46247</c:v>
                </c:pt>
                <c:pt idx="144">
                  <c:v>46254</c:v>
                </c:pt>
                <c:pt idx="145">
                  <c:v>46261</c:v>
                </c:pt>
                <c:pt idx="146">
                  <c:v>46268</c:v>
                </c:pt>
                <c:pt idx="147">
                  <c:v>46275</c:v>
                </c:pt>
                <c:pt idx="148">
                  <c:v>46282</c:v>
                </c:pt>
                <c:pt idx="149">
                  <c:v>46289</c:v>
                </c:pt>
              </c:numCache>
            </c:numRef>
          </c:cat>
          <c:val>
            <c:numRef>
              <c:f>'Soy25'!$G$99:$G$248</c:f>
              <c:numCache>
                <c:formatCode>0.00</c:formatCode>
                <c:ptCount val="150"/>
              </c:numCache>
            </c:numRef>
          </c:val>
          <c:smooth val="0"/>
          <c:extLst>
            <c:ext xmlns:c16="http://schemas.microsoft.com/office/drawing/2014/chart" uri="{C3380CC4-5D6E-409C-BE32-E72D297353CC}">
              <c16:uniqueId val="{00000005-E60F-45DE-A144-820A1494DB9D}"/>
            </c:ext>
          </c:extLst>
        </c:ser>
        <c:dLbls>
          <c:showLegendKey val="0"/>
          <c:showVal val="0"/>
          <c:showCatName val="0"/>
          <c:showSerName val="0"/>
          <c:showPercent val="0"/>
          <c:showBubbleSize val="0"/>
        </c:dLbls>
        <c:marker val="1"/>
        <c:smooth val="0"/>
        <c:axId val="2050332176"/>
        <c:axId val="2050333808"/>
      </c:lineChart>
      <c:catAx>
        <c:axId val="20503370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Forecast period</a:t>
                </a:r>
              </a:p>
            </c:rich>
          </c:tx>
          <c:layout>
            <c:manualLayout>
              <c:xMode val="edge"/>
              <c:yMode val="edge"/>
              <c:x val="0.40343716037132021"/>
              <c:y val="0.9469159540136392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m/d/yyyy" sourceLinked="0"/>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Arial"/>
                <a:ea typeface="Arial"/>
                <a:cs typeface="Arial"/>
              </a:defRPr>
            </a:pPr>
            <a:endParaRPr lang="en-US"/>
          </a:p>
        </c:txPr>
        <c:crossAx val="2050337616"/>
        <c:crosses val="autoZero"/>
        <c:auto val="0"/>
        <c:lblAlgn val="ctr"/>
        <c:lblOffset val="100"/>
        <c:tickLblSkip val="2"/>
        <c:tickMarkSkip val="1"/>
        <c:noMultiLvlLbl val="0"/>
      </c:catAx>
      <c:valAx>
        <c:axId val="2050337616"/>
        <c:scaling>
          <c:orientation val="minMax"/>
          <c:max val="14"/>
          <c:min val="0"/>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MYA</a:t>
                </a:r>
                <a:r>
                  <a:rPr lang="en-US" baseline="0"/>
                  <a:t> price (s</a:t>
                </a:r>
                <a:r>
                  <a:rPr lang="en-US"/>
                  <a:t>eason-average price) ($/bushel)</a:t>
                </a:r>
              </a:p>
            </c:rich>
          </c:tx>
          <c:layout>
            <c:manualLayout>
              <c:xMode val="edge"/>
              <c:yMode val="edge"/>
              <c:x val="1.2274959083469721E-2"/>
              <c:y val="0.2639886728649593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0"/>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7072"/>
        <c:crosses val="autoZero"/>
        <c:crossBetween val="between"/>
        <c:majorUnit val="0.5"/>
        <c:minorUnit val="0.25"/>
      </c:valAx>
      <c:catAx>
        <c:axId val="2050332176"/>
        <c:scaling>
          <c:orientation val="minMax"/>
        </c:scaling>
        <c:delete val="1"/>
        <c:axPos val="b"/>
        <c:numFmt formatCode="m/d/yyyy" sourceLinked="1"/>
        <c:majorTickMark val="out"/>
        <c:minorTickMark val="none"/>
        <c:tickLblPos val="nextTo"/>
        <c:crossAx val="2050333808"/>
        <c:crosses val="autoZero"/>
        <c:auto val="0"/>
        <c:lblAlgn val="ctr"/>
        <c:lblOffset val="100"/>
        <c:noMultiLvlLbl val="0"/>
      </c:catAx>
      <c:valAx>
        <c:axId val="2050333808"/>
        <c:scaling>
          <c:orientation val="minMax"/>
          <c:max val="2"/>
          <c:min val="0"/>
        </c:scaling>
        <c:delete val="0"/>
        <c:axPos val="r"/>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PLC payment  rate ($/bushel)</a:t>
                </a:r>
              </a:p>
            </c:rich>
          </c:tx>
          <c:layout>
            <c:manualLayout>
              <c:xMode val="edge"/>
              <c:yMode val="edge"/>
              <c:x val="0.77894584315223436"/>
              <c:y val="0.31946437111429937"/>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2176"/>
        <c:crosses val="max"/>
        <c:crossBetween val="between"/>
      </c:valAx>
      <c:spPr>
        <a:solidFill>
          <a:srgbClr val="FFFFFF"/>
        </a:solidFill>
        <a:ln w="12700">
          <a:solidFill>
            <a:srgbClr val="808080"/>
          </a:solidFill>
          <a:prstDash val="solid"/>
        </a:ln>
        <a:effectLst/>
      </c:spPr>
    </c:plotArea>
    <c:legend>
      <c:legendPos val="r"/>
      <c:layout>
        <c:manualLayout>
          <c:xMode val="edge"/>
          <c:yMode val="edge"/>
          <c:x val="0.8056897766458383"/>
          <c:y val="0.34582677165354331"/>
          <c:w val="0.19098659568967483"/>
          <c:h val="0.14735335882349518"/>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9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US" sz="1200" b="1" i="0" u="none" strike="noStrike" baseline="0">
                <a:solidFill>
                  <a:srgbClr val="000000"/>
                </a:solidFill>
                <a:latin typeface="Arial"/>
                <a:cs typeface="Arial"/>
              </a:rPr>
              <a:t>Figure 1.  Weekly model and World Agricultural Supply and Demand Estimates (WASDE) forecasts of U.S. upland cotton producers' marketing year average (MYA) price, marketing year 2024/25</a:t>
            </a:r>
          </a:p>
        </c:rich>
      </c:tx>
      <c:layout>
        <c:manualLayout>
          <c:xMode val="edge"/>
          <c:yMode val="edge"/>
          <c:x val="0.11234417196864199"/>
          <c:y val="2.1711861437830309E-2"/>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6.1374819941222424E-2"/>
          <c:y val="0.15208045087235675"/>
          <c:w val="0.67883704350409568"/>
          <c:h val="0.69440507756811953"/>
        </c:manualLayout>
      </c:layout>
      <c:lineChart>
        <c:grouping val="standard"/>
        <c:varyColors val="0"/>
        <c:ser>
          <c:idx val="6"/>
          <c:order val="0"/>
          <c:tx>
            <c:strRef>
              <c:f>Cotton24!$B$79</c:f>
              <c:strCache>
                <c:ptCount val="1"/>
                <c:pt idx="0">
                  <c:v>MYA price model forecast</c:v>
                </c:pt>
              </c:strCache>
            </c:strRef>
          </c:tx>
          <c:spPr>
            <a:ln w="28575" cap="rnd" cmpd="sng" algn="ctr">
              <a:solidFill>
                <a:srgbClr val="88CCEE"/>
              </a:solidFill>
              <a:prstDash val="solid"/>
              <a:round/>
            </a:ln>
            <a:effectLst/>
          </c:spPr>
          <c:marker>
            <c:symbol val="none"/>
          </c:marker>
          <c:cat>
            <c:numRef>
              <c:f>Cotton24!$A$81:$A$236</c:f>
              <c:numCache>
                <c:formatCode>m/d/yyyy</c:formatCode>
                <c:ptCount val="156"/>
                <c:pt idx="0">
                  <c:v>44840</c:v>
                </c:pt>
                <c:pt idx="1">
                  <c:v>44847</c:v>
                </c:pt>
                <c:pt idx="2">
                  <c:v>44854</c:v>
                </c:pt>
                <c:pt idx="3">
                  <c:v>44861</c:v>
                </c:pt>
                <c:pt idx="4">
                  <c:v>44868</c:v>
                </c:pt>
                <c:pt idx="5">
                  <c:v>44875</c:v>
                </c:pt>
                <c:pt idx="6">
                  <c:v>44882</c:v>
                </c:pt>
                <c:pt idx="7">
                  <c:v>44889</c:v>
                </c:pt>
                <c:pt idx="8">
                  <c:v>44896</c:v>
                </c:pt>
                <c:pt idx="9">
                  <c:v>44903</c:v>
                </c:pt>
                <c:pt idx="10">
                  <c:v>44910</c:v>
                </c:pt>
                <c:pt idx="11">
                  <c:v>44917</c:v>
                </c:pt>
                <c:pt idx="12">
                  <c:v>44924</c:v>
                </c:pt>
                <c:pt idx="13">
                  <c:v>44931</c:v>
                </c:pt>
                <c:pt idx="14">
                  <c:v>44938</c:v>
                </c:pt>
                <c:pt idx="15">
                  <c:v>44945</c:v>
                </c:pt>
                <c:pt idx="16">
                  <c:v>44952</c:v>
                </c:pt>
                <c:pt idx="17">
                  <c:v>44959</c:v>
                </c:pt>
                <c:pt idx="18">
                  <c:v>44966</c:v>
                </c:pt>
                <c:pt idx="19">
                  <c:v>44973</c:v>
                </c:pt>
                <c:pt idx="20">
                  <c:v>44980</c:v>
                </c:pt>
                <c:pt idx="21">
                  <c:v>44987</c:v>
                </c:pt>
                <c:pt idx="22">
                  <c:v>44994</c:v>
                </c:pt>
                <c:pt idx="23">
                  <c:v>45001</c:v>
                </c:pt>
                <c:pt idx="24">
                  <c:v>45008</c:v>
                </c:pt>
                <c:pt idx="25">
                  <c:v>45015</c:v>
                </c:pt>
                <c:pt idx="26">
                  <c:v>45022</c:v>
                </c:pt>
                <c:pt idx="27">
                  <c:v>45029</c:v>
                </c:pt>
                <c:pt idx="28">
                  <c:v>45036</c:v>
                </c:pt>
                <c:pt idx="29">
                  <c:v>45043</c:v>
                </c:pt>
                <c:pt idx="30">
                  <c:v>45050</c:v>
                </c:pt>
                <c:pt idx="31">
                  <c:v>45057</c:v>
                </c:pt>
                <c:pt idx="32">
                  <c:v>45064</c:v>
                </c:pt>
                <c:pt idx="33">
                  <c:v>45071</c:v>
                </c:pt>
                <c:pt idx="34">
                  <c:v>45078</c:v>
                </c:pt>
                <c:pt idx="35">
                  <c:v>45085</c:v>
                </c:pt>
                <c:pt idx="36">
                  <c:v>45092</c:v>
                </c:pt>
                <c:pt idx="37">
                  <c:v>45099</c:v>
                </c:pt>
                <c:pt idx="38">
                  <c:v>45106</c:v>
                </c:pt>
                <c:pt idx="39">
                  <c:v>45113</c:v>
                </c:pt>
                <c:pt idx="40">
                  <c:v>45120</c:v>
                </c:pt>
                <c:pt idx="41">
                  <c:v>45127</c:v>
                </c:pt>
                <c:pt idx="42">
                  <c:v>45134</c:v>
                </c:pt>
                <c:pt idx="43">
                  <c:v>45141</c:v>
                </c:pt>
                <c:pt idx="44">
                  <c:v>45148</c:v>
                </c:pt>
                <c:pt idx="45">
                  <c:v>45155</c:v>
                </c:pt>
                <c:pt idx="46">
                  <c:v>45162</c:v>
                </c:pt>
                <c:pt idx="47">
                  <c:v>45169</c:v>
                </c:pt>
                <c:pt idx="48">
                  <c:v>45176</c:v>
                </c:pt>
                <c:pt idx="49">
                  <c:v>45183</c:v>
                </c:pt>
                <c:pt idx="50">
                  <c:v>45190</c:v>
                </c:pt>
                <c:pt idx="51">
                  <c:v>45197</c:v>
                </c:pt>
                <c:pt idx="52">
                  <c:v>45204</c:v>
                </c:pt>
                <c:pt idx="53">
                  <c:v>45211</c:v>
                </c:pt>
                <c:pt idx="54">
                  <c:v>45218</c:v>
                </c:pt>
                <c:pt idx="55">
                  <c:v>45225</c:v>
                </c:pt>
                <c:pt idx="56">
                  <c:v>45232</c:v>
                </c:pt>
                <c:pt idx="57">
                  <c:v>45239</c:v>
                </c:pt>
                <c:pt idx="58">
                  <c:v>45246</c:v>
                </c:pt>
                <c:pt idx="59">
                  <c:v>45253</c:v>
                </c:pt>
                <c:pt idx="60">
                  <c:v>45260</c:v>
                </c:pt>
                <c:pt idx="61">
                  <c:v>45267</c:v>
                </c:pt>
                <c:pt idx="62">
                  <c:v>45274</c:v>
                </c:pt>
                <c:pt idx="63">
                  <c:v>45281</c:v>
                </c:pt>
                <c:pt idx="64">
                  <c:v>45288</c:v>
                </c:pt>
                <c:pt idx="65">
                  <c:v>45295</c:v>
                </c:pt>
                <c:pt idx="66">
                  <c:v>45302</c:v>
                </c:pt>
                <c:pt idx="67">
                  <c:v>45309</c:v>
                </c:pt>
                <c:pt idx="68">
                  <c:v>45316</c:v>
                </c:pt>
                <c:pt idx="69">
                  <c:v>45323</c:v>
                </c:pt>
                <c:pt idx="70">
                  <c:v>45330</c:v>
                </c:pt>
                <c:pt idx="71">
                  <c:v>45337</c:v>
                </c:pt>
                <c:pt idx="72">
                  <c:v>45344</c:v>
                </c:pt>
                <c:pt idx="73">
                  <c:v>45351</c:v>
                </c:pt>
                <c:pt idx="74">
                  <c:v>45358</c:v>
                </c:pt>
                <c:pt idx="75">
                  <c:v>45365</c:v>
                </c:pt>
                <c:pt idx="76">
                  <c:v>45372</c:v>
                </c:pt>
                <c:pt idx="77">
                  <c:v>45379</c:v>
                </c:pt>
                <c:pt idx="78">
                  <c:v>45386</c:v>
                </c:pt>
                <c:pt idx="79">
                  <c:v>45393</c:v>
                </c:pt>
                <c:pt idx="80">
                  <c:v>45400</c:v>
                </c:pt>
                <c:pt idx="81">
                  <c:v>45407</c:v>
                </c:pt>
                <c:pt idx="82">
                  <c:v>45414</c:v>
                </c:pt>
                <c:pt idx="83">
                  <c:v>45421</c:v>
                </c:pt>
                <c:pt idx="84">
                  <c:v>45428</c:v>
                </c:pt>
                <c:pt idx="85">
                  <c:v>45435</c:v>
                </c:pt>
                <c:pt idx="86">
                  <c:v>45442</c:v>
                </c:pt>
                <c:pt idx="87">
                  <c:v>45449</c:v>
                </c:pt>
                <c:pt idx="88">
                  <c:v>45456</c:v>
                </c:pt>
                <c:pt idx="89">
                  <c:v>45463</c:v>
                </c:pt>
                <c:pt idx="90">
                  <c:v>45470</c:v>
                </c:pt>
                <c:pt idx="91">
                  <c:v>45477</c:v>
                </c:pt>
                <c:pt idx="92">
                  <c:v>45484</c:v>
                </c:pt>
                <c:pt idx="93">
                  <c:v>45491</c:v>
                </c:pt>
                <c:pt idx="94">
                  <c:v>45498</c:v>
                </c:pt>
                <c:pt idx="95">
                  <c:v>45505</c:v>
                </c:pt>
                <c:pt idx="96">
                  <c:v>45512</c:v>
                </c:pt>
                <c:pt idx="97">
                  <c:v>45519</c:v>
                </c:pt>
                <c:pt idx="98">
                  <c:v>45526</c:v>
                </c:pt>
                <c:pt idx="99">
                  <c:v>45533</c:v>
                </c:pt>
                <c:pt idx="100">
                  <c:v>45540</c:v>
                </c:pt>
                <c:pt idx="101">
                  <c:v>45547</c:v>
                </c:pt>
                <c:pt idx="102">
                  <c:v>45554</c:v>
                </c:pt>
                <c:pt idx="103">
                  <c:v>45561</c:v>
                </c:pt>
                <c:pt idx="104">
                  <c:v>45568</c:v>
                </c:pt>
                <c:pt idx="105">
                  <c:v>45575</c:v>
                </c:pt>
                <c:pt idx="106">
                  <c:v>45582</c:v>
                </c:pt>
                <c:pt idx="107">
                  <c:v>45589</c:v>
                </c:pt>
                <c:pt idx="108">
                  <c:v>45596</c:v>
                </c:pt>
                <c:pt idx="109">
                  <c:v>45603</c:v>
                </c:pt>
                <c:pt idx="110">
                  <c:v>45610</c:v>
                </c:pt>
                <c:pt idx="111">
                  <c:v>45617</c:v>
                </c:pt>
                <c:pt idx="112">
                  <c:v>45624</c:v>
                </c:pt>
                <c:pt idx="113">
                  <c:v>45631</c:v>
                </c:pt>
                <c:pt idx="114">
                  <c:v>45638</c:v>
                </c:pt>
                <c:pt idx="115">
                  <c:v>45645</c:v>
                </c:pt>
                <c:pt idx="116">
                  <c:v>45652</c:v>
                </c:pt>
                <c:pt idx="117">
                  <c:v>45659</c:v>
                </c:pt>
                <c:pt idx="118">
                  <c:v>45666</c:v>
                </c:pt>
                <c:pt idx="119">
                  <c:v>45673</c:v>
                </c:pt>
                <c:pt idx="120">
                  <c:v>45680</c:v>
                </c:pt>
                <c:pt idx="121">
                  <c:v>45687</c:v>
                </c:pt>
                <c:pt idx="122">
                  <c:v>45694</c:v>
                </c:pt>
                <c:pt idx="123">
                  <c:v>45701</c:v>
                </c:pt>
                <c:pt idx="124">
                  <c:v>45708</c:v>
                </c:pt>
                <c:pt idx="125">
                  <c:v>45715</c:v>
                </c:pt>
                <c:pt idx="126">
                  <c:v>45722</c:v>
                </c:pt>
                <c:pt idx="127">
                  <c:v>45729</c:v>
                </c:pt>
                <c:pt idx="128">
                  <c:v>45736</c:v>
                </c:pt>
                <c:pt idx="129">
                  <c:v>45743</c:v>
                </c:pt>
                <c:pt idx="130">
                  <c:v>45750</c:v>
                </c:pt>
                <c:pt idx="131">
                  <c:v>45757</c:v>
                </c:pt>
                <c:pt idx="132">
                  <c:v>45764</c:v>
                </c:pt>
                <c:pt idx="133">
                  <c:v>45771</c:v>
                </c:pt>
                <c:pt idx="134">
                  <c:v>45778</c:v>
                </c:pt>
                <c:pt idx="135">
                  <c:v>45785</c:v>
                </c:pt>
                <c:pt idx="136">
                  <c:v>45792</c:v>
                </c:pt>
                <c:pt idx="137">
                  <c:v>45799</c:v>
                </c:pt>
                <c:pt idx="138">
                  <c:v>45806</c:v>
                </c:pt>
                <c:pt idx="139">
                  <c:v>45813</c:v>
                </c:pt>
                <c:pt idx="140">
                  <c:v>45820</c:v>
                </c:pt>
                <c:pt idx="141">
                  <c:v>45827</c:v>
                </c:pt>
                <c:pt idx="142">
                  <c:v>45834</c:v>
                </c:pt>
                <c:pt idx="143">
                  <c:v>45841</c:v>
                </c:pt>
                <c:pt idx="144">
                  <c:v>45848</c:v>
                </c:pt>
                <c:pt idx="145">
                  <c:v>45855</c:v>
                </c:pt>
                <c:pt idx="146">
                  <c:v>45862</c:v>
                </c:pt>
                <c:pt idx="147">
                  <c:v>45869</c:v>
                </c:pt>
                <c:pt idx="148">
                  <c:v>45876</c:v>
                </c:pt>
                <c:pt idx="149">
                  <c:v>45883</c:v>
                </c:pt>
                <c:pt idx="150">
                  <c:v>45890</c:v>
                </c:pt>
                <c:pt idx="151">
                  <c:v>45897</c:v>
                </c:pt>
                <c:pt idx="152">
                  <c:v>45904</c:v>
                </c:pt>
                <c:pt idx="153">
                  <c:v>45911</c:v>
                </c:pt>
                <c:pt idx="154">
                  <c:v>45918</c:v>
                </c:pt>
                <c:pt idx="155">
                  <c:v>45925</c:v>
                </c:pt>
              </c:numCache>
            </c:numRef>
          </c:cat>
          <c:val>
            <c:numRef>
              <c:f>Cotton24!$B$81:$B$236</c:f>
              <c:numCache>
                <c:formatCode>0.0000</c:formatCode>
                <c:ptCount val="156"/>
                <c:pt idx="0">
                  <c:v>0.67068556099999999</c:v>
                </c:pt>
                <c:pt idx="1">
                  <c:v>0.66772105800000003</c:v>
                </c:pt>
                <c:pt idx="2">
                  <c:v>0.67020795300000002</c:v>
                </c:pt>
                <c:pt idx="3">
                  <c:v>0.63952254799999997</c:v>
                </c:pt>
                <c:pt idx="4">
                  <c:v>0.69859007200000001</c:v>
                </c:pt>
                <c:pt idx="5">
                  <c:v>0.70623608100000002</c:v>
                </c:pt>
                <c:pt idx="6">
                  <c:v>0.71319031700000002</c:v>
                </c:pt>
                <c:pt idx="7">
                  <c:v>0.70235281900000002</c:v>
                </c:pt>
                <c:pt idx="8">
                  <c:v>0.71015435000000005</c:v>
                </c:pt>
                <c:pt idx="9">
                  <c:v>0.68968890800000004</c:v>
                </c:pt>
                <c:pt idx="10">
                  <c:v>0.71000399300000006</c:v>
                </c:pt>
                <c:pt idx="11">
                  <c:v>0.71225285999999999</c:v>
                </c:pt>
                <c:pt idx="12">
                  <c:v>0.70990199200000004</c:v>
                </c:pt>
                <c:pt idx="13">
                  <c:v>0.70884059200000005</c:v>
                </c:pt>
                <c:pt idx="14">
                  <c:v>0.70073154900000001</c:v>
                </c:pt>
                <c:pt idx="15">
                  <c:v>0.72499678700000003</c:v>
                </c:pt>
                <c:pt idx="16">
                  <c:v>0.75940097200000001</c:v>
                </c:pt>
                <c:pt idx="17">
                  <c:v>0.76546931200000001</c:v>
                </c:pt>
                <c:pt idx="18">
                  <c:v>0.75855784100000001</c:v>
                </c:pt>
                <c:pt idx="19">
                  <c:v>0.72873371300000001</c:v>
                </c:pt>
                <c:pt idx="20">
                  <c:v>0.72587559899999998</c:v>
                </c:pt>
                <c:pt idx="21">
                  <c:v>0.73484967599999995</c:v>
                </c:pt>
                <c:pt idx="22">
                  <c:v>0.73050301299999998</c:v>
                </c:pt>
                <c:pt idx="23">
                  <c:v>0.70383514199999997</c:v>
                </c:pt>
                <c:pt idx="24">
                  <c:v>0.70325455400000003</c:v>
                </c:pt>
                <c:pt idx="25">
                  <c:v>0.72450052300000001</c:v>
                </c:pt>
                <c:pt idx="26">
                  <c:v>0.72789740000000003</c:v>
                </c:pt>
                <c:pt idx="27">
                  <c:v>0.72206006599999994</c:v>
                </c:pt>
                <c:pt idx="28">
                  <c:v>0.712382458</c:v>
                </c:pt>
                <c:pt idx="29">
                  <c:v>0.70483881599999998</c:v>
                </c:pt>
                <c:pt idx="30">
                  <c:v>0.70740770799999997</c:v>
                </c:pt>
                <c:pt idx="31">
                  <c:v>0.70594073499999999</c:v>
                </c:pt>
                <c:pt idx="32">
                  <c:v>0.71709213299999996</c:v>
                </c:pt>
                <c:pt idx="33">
                  <c:v>0.69973248799999999</c:v>
                </c:pt>
                <c:pt idx="34">
                  <c:v>0.710067373</c:v>
                </c:pt>
                <c:pt idx="35">
                  <c:v>0.712070129</c:v>
                </c:pt>
                <c:pt idx="36">
                  <c:v>0.71497129199999998</c:v>
                </c:pt>
                <c:pt idx="37">
                  <c:v>0.71728398900000001</c:v>
                </c:pt>
                <c:pt idx="38">
                  <c:v>0.70859397000000002</c:v>
                </c:pt>
                <c:pt idx="39">
                  <c:v>0.71060334000000003</c:v>
                </c:pt>
                <c:pt idx="40">
                  <c:v>0.71512183299999998</c:v>
                </c:pt>
                <c:pt idx="41">
                  <c:v>0.72434136800000004</c:v>
                </c:pt>
                <c:pt idx="42">
                  <c:v>0.725642919</c:v>
                </c:pt>
                <c:pt idx="43">
                  <c:v>0.72920178800000002</c:v>
                </c:pt>
                <c:pt idx="44">
                  <c:v>0.73606406599999996</c:v>
                </c:pt>
                <c:pt idx="45">
                  <c:v>0.72573438700000004</c:v>
                </c:pt>
                <c:pt idx="46">
                  <c:v>0.73621462800000004</c:v>
                </c:pt>
                <c:pt idx="47">
                  <c:v>0.72901856600000003</c:v>
                </c:pt>
                <c:pt idx="48">
                  <c:v>0.72243390500000004</c:v>
                </c:pt>
                <c:pt idx="49">
                  <c:v>0.73605217099999998</c:v>
                </c:pt>
                <c:pt idx="50">
                  <c:v>0.74372177100000003</c:v>
                </c:pt>
                <c:pt idx="51">
                  <c:v>0.74597278099999997</c:v>
                </c:pt>
                <c:pt idx="52">
                  <c:v>0.74619732500000002</c:v>
                </c:pt>
                <c:pt idx="53">
                  <c:v>0.74483345199999995</c:v>
                </c:pt>
                <c:pt idx="54">
                  <c:v>0.75209220799999998</c:v>
                </c:pt>
                <c:pt idx="55">
                  <c:v>0.74623818200000003</c:v>
                </c:pt>
                <c:pt idx="56">
                  <c:v>0.72586782500000002</c:v>
                </c:pt>
                <c:pt idx="57">
                  <c:v>0.70596539899999999</c:v>
                </c:pt>
                <c:pt idx="58">
                  <c:v>0.71763237099999999</c:v>
                </c:pt>
                <c:pt idx="59">
                  <c:v>0.71663483800000005</c:v>
                </c:pt>
                <c:pt idx="60">
                  <c:v>0.71275683599999995</c:v>
                </c:pt>
                <c:pt idx="61">
                  <c:v>0.72672201400000003</c:v>
                </c:pt>
                <c:pt idx="62">
                  <c:v>0.71616937400000003</c:v>
                </c:pt>
                <c:pt idx="63">
                  <c:v>0.71022709100000003</c:v>
                </c:pt>
                <c:pt idx="64">
                  <c:v>0.72117814099999999</c:v>
                </c:pt>
                <c:pt idx="65">
                  <c:v>0.72627534800000004</c:v>
                </c:pt>
                <c:pt idx="66">
                  <c:v>0.73209318700000003</c:v>
                </c:pt>
                <c:pt idx="67">
                  <c:v>0.73396317700000002</c:v>
                </c:pt>
                <c:pt idx="68">
                  <c:v>0.74388574500000004</c:v>
                </c:pt>
                <c:pt idx="69">
                  <c:v>0.75332692800000001</c:v>
                </c:pt>
                <c:pt idx="70">
                  <c:v>0.76441279900000003</c:v>
                </c:pt>
                <c:pt idx="71">
                  <c:v>0.780523258</c:v>
                </c:pt>
                <c:pt idx="72">
                  <c:v>0.76836172899999999</c:v>
                </c:pt>
                <c:pt idx="73">
                  <c:v>0.77271084199999995</c:v>
                </c:pt>
                <c:pt idx="74">
                  <c:v>0.78029975100000004</c:v>
                </c:pt>
                <c:pt idx="75">
                  <c:v>0.77528831399999998</c:v>
                </c:pt>
                <c:pt idx="76">
                  <c:v>0.78104036300000002</c:v>
                </c:pt>
                <c:pt idx="77">
                  <c:v>0.78033687699999998</c:v>
                </c:pt>
                <c:pt idx="78">
                  <c:v>0.77655318699999998</c:v>
                </c:pt>
                <c:pt idx="79">
                  <c:v>0.75055563300000006</c:v>
                </c:pt>
                <c:pt idx="80">
                  <c:v>0.72281196400000003</c:v>
                </c:pt>
                <c:pt idx="81">
                  <c:v>0.72507516400000005</c:v>
                </c:pt>
                <c:pt idx="82">
                  <c:v>0.68918295200000002</c:v>
                </c:pt>
                <c:pt idx="83">
                  <c:v>0.71227123000000003</c:v>
                </c:pt>
                <c:pt idx="84">
                  <c:v>0.70016287099999996</c:v>
                </c:pt>
                <c:pt idx="85">
                  <c:v>0.73221999599999998</c:v>
                </c:pt>
                <c:pt idx="86">
                  <c:v>0.71547012899999995</c:v>
                </c:pt>
                <c:pt idx="87">
                  <c:v>0.68702484799999997</c:v>
                </c:pt>
                <c:pt idx="88">
                  <c:v>0.66659512399999998</c:v>
                </c:pt>
                <c:pt idx="89">
                  <c:v>0.67193502199999999</c:v>
                </c:pt>
                <c:pt idx="90">
                  <c:v>0.69186238099999997</c:v>
                </c:pt>
                <c:pt idx="91">
                  <c:v>0.671778773</c:v>
                </c:pt>
                <c:pt idx="92">
                  <c:v>0.65833051600000003</c:v>
                </c:pt>
                <c:pt idx="93">
                  <c:v>0.66862370699999996</c:v>
                </c:pt>
                <c:pt idx="94">
                  <c:v>0.63768910899999998</c:v>
                </c:pt>
                <c:pt idx="95">
                  <c:v>0.62841163700000002</c:v>
                </c:pt>
                <c:pt idx="96">
                  <c:v>0.618848273</c:v>
                </c:pt>
                <c:pt idx="97">
                  <c:v>0.61899652999999999</c:v>
                </c:pt>
                <c:pt idx="98">
                  <c:v>0.64032164800000002</c:v>
                </c:pt>
                <c:pt idx="99">
                  <c:v>0.64672166799999997</c:v>
                </c:pt>
                <c:pt idx="100">
                  <c:v>0.64200033700000003</c:v>
                </c:pt>
                <c:pt idx="101">
                  <c:v>0.64814413500000001</c:v>
                </c:pt>
                <c:pt idx="102">
                  <c:v>0.67467231800000005</c:v>
                </c:pt>
                <c:pt idx="103">
                  <c:v>0.67715944299999997</c:v>
                </c:pt>
                <c:pt idx="104">
                  <c:v>0.67478299100000005</c:v>
                </c:pt>
                <c:pt idx="105">
                  <c:v>0.67434144900000004</c:v>
                </c:pt>
                <c:pt idx="106">
                  <c:v>0.65633547599999997</c:v>
                </c:pt>
                <c:pt idx="107">
                  <c:v>0.66367222400000003</c:v>
                </c:pt>
                <c:pt idx="108">
                  <c:v>0.64674444799999997</c:v>
                </c:pt>
                <c:pt idx="109">
                  <c:v>0.66082899500000003</c:v>
                </c:pt>
                <c:pt idx="110">
                  <c:v>0.63381454000000004</c:v>
                </c:pt>
                <c:pt idx="111">
                  <c:v>0.63477564099999995</c:v>
                </c:pt>
                <c:pt idx="112">
                  <c:v>0.65433959600000002</c:v>
                </c:pt>
                <c:pt idx="113">
                  <c:v>0.644575393</c:v>
                </c:pt>
                <c:pt idx="114">
                  <c:v>0.63217689300000002</c:v>
                </c:pt>
                <c:pt idx="115">
                  <c:v>0.61470037899999996</c:v>
                </c:pt>
                <c:pt idx="116">
                  <c:v>0.62142671900000002</c:v>
                </c:pt>
                <c:pt idx="117">
                  <c:v>0.62548857920489298</c:v>
                </c:pt>
                <c:pt idx="118">
                  <c:v>0.62510278919469897</c:v>
                </c:pt>
                <c:pt idx="119">
                  <c:v>0.61238401243628904</c:v>
                </c:pt>
                <c:pt idx="120">
                  <c:v>0.61759471580020397</c:v>
                </c:pt>
                <c:pt idx="121">
                  <c:v>0.60969114801223201</c:v>
                </c:pt>
                <c:pt idx="122">
                  <c:v>0.613869</c:v>
                </c:pt>
                <c:pt idx="123">
                  <c:v>0.61756800000000001</c:v>
                </c:pt>
                <c:pt idx="124">
                  <c:v>0.61409000000000002</c:v>
                </c:pt>
                <c:pt idx="125">
                  <c:v>0.61000500000000002</c:v>
                </c:pt>
                <c:pt idx="126">
                  <c:v>0.61754399999999998</c:v>
                </c:pt>
                <c:pt idx="127">
                  <c:v>0.62567099999999998</c:v>
                </c:pt>
                <c:pt idx="128">
                  <c:v>0.62482599999999999</c:v>
                </c:pt>
                <c:pt idx="129">
                  <c:v>0.62729800000000002</c:v>
                </c:pt>
                <c:pt idx="130">
                  <c:v>0.62423700000000004</c:v>
                </c:pt>
                <c:pt idx="131">
                  <c:v>0.62763000000000002</c:v>
                </c:pt>
                <c:pt idx="132">
                  <c:v>0.627637</c:v>
                </c:pt>
                <c:pt idx="133">
                  <c:v>0.63125200000000004</c:v>
                </c:pt>
                <c:pt idx="134">
                  <c:v>0.62844800000000001</c:v>
                </c:pt>
              </c:numCache>
            </c:numRef>
          </c:val>
          <c:smooth val="0"/>
          <c:extLst>
            <c:ext xmlns:c16="http://schemas.microsoft.com/office/drawing/2014/chart" uri="{C3380CC4-5D6E-409C-BE32-E72D297353CC}">
              <c16:uniqueId val="{00000000-BC66-491C-A429-1A13AF3D648E}"/>
            </c:ext>
          </c:extLst>
        </c:ser>
        <c:ser>
          <c:idx val="2"/>
          <c:order val="1"/>
          <c:tx>
            <c:strRef>
              <c:f>Cotton24!$C$79</c:f>
              <c:strCache>
                <c:ptCount val="1"/>
                <c:pt idx="0">
                  <c:v>MYA price WASDE projection</c:v>
                </c:pt>
              </c:strCache>
            </c:strRef>
          </c:tx>
          <c:spPr>
            <a:ln w="28575" cap="rnd" cmpd="sng" algn="ctr">
              <a:solidFill>
                <a:srgbClr val="44AA99"/>
              </a:solidFill>
              <a:prstDash val="solid"/>
              <a:round/>
            </a:ln>
            <a:effectLst/>
          </c:spPr>
          <c:marker>
            <c:symbol val="none"/>
          </c:marker>
          <c:cat>
            <c:numRef>
              <c:f>Cotton24!$A$81:$A$236</c:f>
              <c:numCache>
                <c:formatCode>m/d/yyyy</c:formatCode>
                <c:ptCount val="156"/>
                <c:pt idx="0">
                  <c:v>44840</c:v>
                </c:pt>
                <c:pt idx="1">
                  <c:v>44847</c:v>
                </c:pt>
                <c:pt idx="2">
                  <c:v>44854</c:v>
                </c:pt>
                <c:pt idx="3">
                  <c:v>44861</c:v>
                </c:pt>
                <c:pt idx="4">
                  <c:v>44868</c:v>
                </c:pt>
                <c:pt idx="5">
                  <c:v>44875</c:v>
                </c:pt>
                <c:pt idx="6">
                  <c:v>44882</c:v>
                </c:pt>
                <c:pt idx="7">
                  <c:v>44889</c:v>
                </c:pt>
                <c:pt idx="8">
                  <c:v>44896</c:v>
                </c:pt>
                <c:pt idx="9">
                  <c:v>44903</c:v>
                </c:pt>
                <c:pt idx="10">
                  <c:v>44910</c:v>
                </c:pt>
                <c:pt idx="11">
                  <c:v>44917</c:v>
                </c:pt>
                <c:pt idx="12">
                  <c:v>44924</c:v>
                </c:pt>
                <c:pt idx="13">
                  <c:v>44931</c:v>
                </c:pt>
                <c:pt idx="14">
                  <c:v>44938</c:v>
                </c:pt>
                <c:pt idx="15">
                  <c:v>44945</c:v>
                </c:pt>
                <c:pt idx="16">
                  <c:v>44952</c:v>
                </c:pt>
                <c:pt idx="17">
                  <c:v>44959</c:v>
                </c:pt>
                <c:pt idx="18">
                  <c:v>44966</c:v>
                </c:pt>
                <c:pt idx="19">
                  <c:v>44973</c:v>
                </c:pt>
                <c:pt idx="20">
                  <c:v>44980</c:v>
                </c:pt>
                <c:pt idx="21">
                  <c:v>44987</c:v>
                </c:pt>
                <c:pt idx="22">
                  <c:v>44994</c:v>
                </c:pt>
                <c:pt idx="23">
                  <c:v>45001</c:v>
                </c:pt>
                <c:pt idx="24">
                  <c:v>45008</c:v>
                </c:pt>
                <c:pt idx="25">
                  <c:v>45015</c:v>
                </c:pt>
                <c:pt idx="26">
                  <c:v>45022</c:v>
                </c:pt>
                <c:pt idx="27">
                  <c:v>45029</c:v>
                </c:pt>
                <c:pt idx="28">
                  <c:v>45036</c:v>
                </c:pt>
                <c:pt idx="29">
                  <c:v>45043</c:v>
                </c:pt>
                <c:pt idx="30">
                  <c:v>45050</c:v>
                </c:pt>
                <c:pt idx="31">
                  <c:v>45057</c:v>
                </c:pt>
                <c:pt idx="32">
                  <c:v>45064</c:v>
                </c:pt>
                <c:pt idx="33">
                  <c:v>45071</c:v>
                </c:pt>
                <c:pt idx="34">
                  <c:v>45078</c:v>
                </c:pt>
                <c:pt idx="35">
                  <c:v>45085</c:v>
                </c:pt>
                <c:pt idx="36">
                  <c:v>45092</c:v>
                </c:pt>
                <c:pt idx="37">
                  <c:v>45099</c:v>
                </c:pt>
                <c:pt idx="38">
                  <c:v>45106</c:v>
                </c:pt>
                <c:pt idx="39">
                  <c:v>45113</c:v>
                </c:pt>
                <c:pt idx="40">
                  <c:v>45120</c:v>
                </c:pt>
                <c:pt idx="41">
                  <c:v>45127</c:v>
                </c:pt>
                <c:pt idx="42">
                  <c:v>45134</c:v>
                </c:pt>
                <c:pt idx="43">
                  <c:v>45141</c:v>
                </c:pt>
                <c:pt idx="44">
                  <c:v>45148</c:v>
                </c:pt>
                <c:pt idx="45">
                  <c:v>45155</c:v>
                </c:pt>
                <c:pt idx="46">
                  <c:v>45162</c:v>
                </c:pt>
                <c:pt idx="47">
                  <c:v>45169</c:v>
                </c:pt>
                <c:pt idx="48">
                  <c:v>45176</c:v>
                </c:pt>
                <c:pt idx="49">
                  <c:v>45183</c:v>
                </c:pt>
                <c:pt idx="50">
                  <c:v>45190</c:v>
                </c:pt>
                <c:pt idx="51">
                  <c:v>45197</c:v>
                </c:pt>
                <c:pt idx="52">
                  <c:v>45204</c:v>
                </c:pt>
                <c:pt idx="53">
                  <c:v>45211</c:v>
                </c:pt>
                <c:pt idx="54">
                  <c:v>45218</c:v>
                </c:pt>
                <c:pt idx="55">
                  <c:v>45225</c:v>
                </c:pt>
                <c:pt idx="56">
                  <c:v>45232</c:v>
                </c:pt>
                <c:pt idx="57">
                  <c:v>45239</c:v>
                </c:pt>
                <c:pt idx="58">
                  <c:v>45246</c:v>
                </c:pt>
                <c:pt idx="59">
                  <c:v>45253</c:v>
                </c:pt>
                <c:pt idx="60">
                  <c:v>45260</c:v>
                </c:pt>
                <c:pt idx="61">
                  <c:v>45267</c:v>
                </c:pt>
                <c:pt idx="62">
                  <c:v>45274</c:v>
                </c:pt>
                <c:pt idx="63">
                  <c:v>45281</c:v>
                </c:pt>
                <c:pt idx="64">
                  <c:v>45288</c:v>
                </c:pt>
                <c:pt idx="65">
                  <c:v>45295</c:v>
                </c:pt>
                <c:pt idx="66">
                  <c:v>45302</c:v>
                </c:pt>
                <c:pt idx="67">
                  <c:v>45309</c:v>
                </c:pt>
                <c:pt idx="68">
                  <c:v>45316</c:v>
                </c:pt>
                <c:pt idx="69">
                  <c:v>45323</c:v>
                </c:pt>
                <c:pt idx="70">
                  <c:v>45330</c:v>
                </c:pt>
                <c:pt idx="71">
                  <c:v>45337</c:v>
                </c:pt>
                <c:pt idx="72">
                  <c:v>45344</c:v>
                </c:pt>
                <c:pt idx="73">
                  <c:v>45351</c:v>
                </c:pt>
                <c:pt idx="74">
                  <c:v>45358</c:v>
                </c:pt>
                <c:pt idx="75">
                  <c:v>45365</c:v>
                </c:pt>
                <c:pt idx="76">
                  <c:v>45372</c:v>
                </c:pt>
                <c:pt idx="77">
                  <c:v>45379</c:v>
                </c:pt>
                <c:pt idx="78">
                  <c:v>45386</c:v>
                </c:pt>
                <c:pt idx="79">
                  <c:v>45393</c:v>
                </c:pt>
                <c:pt idx="80">
                  <c:v>45400</c:v>
                </c:pt>
                <c:pt idx="81">
                  <c:v>45407</c:v>
                </c:pt>
                <c:pt idx="82">
                  <c:v>45414</c:v>
                </c:pt>
                <c:pt idx="83">
                  <c:v>45421</c:v>
                </c:pt>
                <c:pt idx="84">
                  <c:v>45428</c:v>
                </c:pt>
                <c:pt idx="85">
                  <c:v>45435</c:v>
                </c:pt>
                <c:pt idx="86">
                  <c:v>45442</c:v>
                </c:pt>
                <c:pt idx="87">
                  <c:v>45449</c:v>
                </c:pt>
                <c:pt idx="88">
                  <c:v>45456</c:v>
                </c:pt>
                <c:pt idx="89">
                  <c:v>45463</c:v>
                </c:pt>
                <c:pt idx="90">
                  <c:v>45470</c:v>
                </c:pt>
                <c:pt idx="91">
                  <c:v>45477</c:v>
                </c:pt>
                <c:pt idx="92">
                  <c:v>45484</c:v>
                </c:pt>
                <c:pt idx="93">
                  <c:v>45491</c:v>
                </c:pt>
                <c:pt idx="94">
                  <c:v>45498</c:v>
                </c:pt>
                <c:pt idx="95">
                  <c:v>45505</c:v>
                </c:pt>
                <c:pt idx="96">
                  <c:v>45512</c:v>
                </c:pt>
                <c:pt idx="97">
                  <c:v>45519</c:v>
                </c:pt>
                <c:pt idx="98">
                  <c:v>45526</c:v>
                </c:pt>
                <c:pt idx="99">
                  <c:v>45533</c:v>
                </c:pt>
                <c:pt idx="100">
                  <c:v>45540</c:v>
                </c:pt>
                <c:pt idx="101">
                  <c:v>45547</c:v>
                </c:pt>
                <c:pt idx="102">
                  <c:v>45554</c:v>
                </c:pt>
                <c:pt idx="103">
                  <c:v>45561</c:v>
                </c:pt>
                <c:pt idx="104">
                  <c:v>45568</c:v>
                </c:pt>
                <c:pt idx="105">
                  <c:v>45575</c:v>
                </c:pt>
                <c:pt idx="106">
                  <c:v>45582</c:v>
                </c:pt>
                <c:pt idx="107">
                  <c:v>45589</c:v>
                </c:pt>
                <c:pt idx="108">
                  <c:v>45596</c:v>
                </c:pt>
                <c:pt idx="109">
                  <c:v>45603</c:v>
                </c:pt>
                <c:pt idx="110">
                  <c:v>45610</c:v>
                </c:pt>
                <c:pt idx="111">
                  <c:v>45617</c:v>
                </c:pt>
                <c:pt idx="112">
                  <c:v>45624</c:v>
                </c:pt>
                <c:pt idx="113">
                  <c:v>45631</c:v>
                </c:pt>
                <c:pt idx="114">
                  <c:v>45638</c:v>
                </c:pt>
                <c:pt idx="115">
                  <c:v>45645</c:v>
                </c:pt>
                <c:pt idx="116">
                  <c:v>45652</c:v>
                </c:pt>
                <c:pt idx="117">
                  <c:v>45659</c:v>
                </c:pt>
                <c:pt idx="118">
                  <c:v>45666</c:v>
                </c:pt>
                <c:pt idx="119">
                  <c:v>45673</c:v>
                </c:pt>
                <c:pt idx="120">
                  <c:v>45680</c:v>
                </c:pt>
                <c:pt idx="121">
                  <c:v>45687</c:v>
                </c:pt>
                <c:pt idx="122">
                  <c:v>45694</c:v>
                </c:pt>
                <c:pt idx="123">
                  <c:v>45701</c:v>
                </c:pt>
                <c:pt idx="124">
                  <c:v>45708</c:v>
                </c:pt>
                <c:pt idx="125">
                  <c:v>45715</c:v>
                </c:pt>
                <c:pt idx="126">
                  <c:v>45722</c:v>
                </c:pt>
                <c:pt idx="127">
                  <c:v>45729</c:v>
                </c:pt>
                <c:pt idx="128">
                  <c:v>45736</c:v>
                </c:pt>
                <c:pt idx="129">
                  <c:v>45743</c:v>
                </c:pt>
                <c:pt idx="130">
                  <c:v>45750</c:v>
                </c:pt>
                <c:pt idx="131">
                  <c:v>45757</c:v>
                </c:pt>
                <c:pt idx="132">
                  <c:v>45764</c:v>
                </c:pt>
                <c:pt idx="133">
                  <c:v>45771</c:v>
                </c:pt>
                <c:pt idx="134">
                  <c:v>45778</c:v>
                </c:pt>
                <c:pt idx="135">
                  <c:v>45785</c:v>
                </c:pt>
                <c:pt idx="136">
                  <c:v>45792</c:v>
                </c:pt>
                <c:pt idx="137">
                  <c:v>45799</c:v>
                </c:pt>
                <c:pt idx="138">
                  <c:v>45806</c:v>
                </c:pt>
                <c:pt idx="139">
                  <c:v>45813</c:v>
                </c:pt>
                <c:pt idx="140">
                  <c:v>45820</c:v>
                </c:pt>
                <c:pt idx="141">
                  <c:v>45827</c:v>
                </c:pt>
                <c:pt idx="142">
                  <c:v>45834</c:v>
                </c:pt>
                <c:pt idx="143">
                  <c:v>45841</c:v>
                </c:pt>
                <c:pt idx="144">
                  <c:v>45848</c:v>
                </c:pt>
                <c:pt idx="145">
                  <c:v>45855</c:v>
                </c:pt>
                <c:pt idx="146">
                  <c:v>45862</c:v>
                </c:pt>
                <c:pt idx="147">
                  <c:v>45869</c:v>
                </c:pt>
                <c:pt idx="148">
                  <c:v>45876</c:v>
                </c:pt>
                <c:pt idx="149">
                  <c:v>45883</c:v>
                </c:pt>
                <c:pt idx="150">
                  <c:v>45890</c:v>
                </c:pt>
                <c:pt idx="151">
                  <c:v>45897</c:v>
                </c:pt>
                <c:pt idx="152">
                  <c:v>45904</c:v>
                </c:pt>
                <c:pt idx="153">
                  <c:v>45911</c:v>
                </c:pt>
                <c:pt idx="154">
                  <c:v>45918</c:v>
                </c:pt>
                <c:pt idx="155">
                  <c:v>45925</c:v>
                </c:pt>
              </c:numCache>
            </c:numRef>
          </c:cat>
          <c:val>
            <c:numRef>
              <c:f>Cotton24!$C$81:$C$236</c:f>
              <c:numCache>
                <c:formatCode>0.0000</c:formatCode>
                <c:ptCount val="156"/>
                <c:pt idx="84">
                  <c:v>0.74</c:v>
                </c:pt>
                <c:pt idx="85">
                  <c:v>0.74</c:v>
                </c:pt>
                <c:pt idx="86">
                  <c:v>0.74</c:v>
                </c:pt>
                <c:pt idx="87">
                  <c:v>0.74</c:v>
                </c:pt>
                <c:pt idx="88">
                  <c:v>0.7</c:v>
                </c:pt>
                <c:pt idx="89">
                  <c:v>0.7</c:v>
                </c:pt>
                <c:pt idx="90">
                  <c:v>0.7</c:v>
                </c:pt>
                <c:pt idx="91">
                  <c:v>0.7</c:v>
                </c:pt>
                <c:pt idx="92">
                  <c:v>0.7</c:v>
                </c:pt>
                <c:pt idx="93">
                  <c:v>0.68</c:v>
                </c:pt>
                <c:pt idx="94">
                  <c:v>0.68</c:v>
                </c:pt>
                <c:pt idx="95">
                  <c:v>0.68</c:v>
                </c:pt>
                <c:pt idx="96">
                  <c:v>0.68</c:v>
                </c:pt>
                <c:pt idx="97">
                  <c:v>0.66</c:v>
                </c:pt>
                <c:pt idx="98">
                  <c:v>0.66</c:v>
                </c:pt>
                <c:pt idx="99">
                  <c:v>0.66</c:v>
                </c:pt>
                <c:pt idx="100">
                  <c:v>0.66</c:v>
                </c:pt>
                <c:pt idx="101">
                  <c:v>0.66</c:v>
                </c:pt>
                <c:pt idx="102">
                  <c:v>0.66</c:v>
                </c:pt>
                <c:pt idx="103">
                  <c:v>0.66</c:v>
                </c:pt>
                <c:pt idx="104">
                  <c:v>0.66</c:v>
                </c:pt>
                <c:pt idx="105">
                  <c:v>0.66</c:v>
                </c:pt>
                <c:pt idx="106">
                  <c:v>0.66</c:v>
                </c:pt>
                <c:pt idx="107">
                  <c:v>0.66</c:v>
                </c:pt>
                <c:pt idx="108">
                  <c:v>0.66</c:v>
                </c:pt>
                <c:pt idx="109">
                  <c:v>0.66</c:v>
                </c:pt>
                <c:pt idx="110">
                  <c:v>0.66</c:v>
                </c:pt>
                <c:pt idx="111">
                  <c:v>0.66</c:v>
                </c:pt>
                <c:pt idx="112">
                  <c:v>0.66</c:v>
                </c:pt>
                <c:pt idx="113">
                  <c:v>0.66</c:v>
                </c:pt>
                <c:pt idx="114">
                  <c:v>0.66</c:v>
                </c:pt>
                <c:pt idx="115">
                  <c:v>0.66</c:v>
                </c:pt>
                <c:pt idx="116">
                  <c:v>0.66</c:v>
                </c:pt>
                <c:pt idx="117">
                  <c:v>0.66</c:v>
                </c:pt>
                <c:pt idx="118">
                  <c:v>0.66</c:v>
                </c:pt>
                <c:pt idx="119">
                  <c:v>0.65</c:v>
                </c:pt>
                <c:pt idx="120">
                  <c:v>0.65</c:v>
                </c:pt>
                <c:pt idx="121">
                  <c:v>0.65</c:v>
                </c:pt>
                <c:pt idx="122">
                  <c:v>0.65</c:v>
                </c:pt>
                <c:pt idx="123">
                  <c:v>0.63500000000000001</c:v>
                </c:pt>
                <c:pt idx="124">
                  <c:v>0.63500000000000001</c:v>
                </c:pt>
                <c:pt idx="125">
                  <c:v>0.63500000000000001</c:v>
                </c:pt>
                <c:pt idx="126">
                  <c:v>0.63500000000000001</c:v>
                </c:pt>
                <c:pt idx="127">
                  <c:v>0.63</c:v>
                </c:pt>
                <c:pt idx="128">
                  <c:v>0.63</c:v>
                </c:pt>
                <c:pt idx="129">
                  <c:v>0.63</c:v>
                </c:pt>
                <c:pt idx="130">
                  <c:v>0.63</c:v>
                </c:pt>
                <c:pt idx="131">
                  <c:v>0.63</c:v>
                </c:pt>
                <c:pt idx="132">
                  <c:v>0.63</c:v>
                </c:pt>
                <c:pt idx="133">
                  <c:v>0.63</c:v>
                </c:pt>
                <c:pt idx="134">
                  <c:v>0.63</c:v>
                </c:pt>
              </c:numCache>
            </c:numRef>
          </c:val>
          <c:smooth val="0"/>
          <c:extLst>
            <c:ext xmlns:c16="http://schemas.microsoft.com/office/drawing/2014/chart" uri="{C3380CC4-5D6E-409C-BE32-E72D297353CC}">
              <c16:uniqueId val="{00000001-BC66-491C-A429-1A13AF3D648E}"/>
            </c:ext>
          </c:extLst>
        </c:ser>
        <c:dLbls>
          <c:showLegendKey val="0"/>
          <c:showVal val="0"/>
          <c:showCatName val="0"/>
          <c:showSerName val="0"/>
          <c:showPercent val="0"/>
          <c:showBubbleSize val="0"/>
        </c:dLbls>
        <c:smooth val="0"/>
        <c:axId val="2050337072"/>
        <c:axId val="2050337616"/>
      </c:lineChart>
      <c:catAx>
        <c:axId val="20503370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Forecast period</a:t>
                </a:r>
              </a:p>
            </c:rich>
          </c:tx>
          <c:layout>
            <c:manualLayout>
              <c:xMode val="edge"/>
              <c:yMode val="edge"/>
              <c:x val="0.40343716037132021"/>
              <c:y val="0.9469159540136392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m/d/yyyy" sourceLinked="0"/>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Arial"/>
                <a:ea typeface="Arial"/>
                <a:cs typeface="Arial"/>
              </a:defRPr>
            </a:pPr>
            <a:endParaRPr lang="en-US"/>
          </a:p>
        </c:txPr>
        <c:crossAx val="2050337616"/>
        <c:crosses val="autoZero"/>
        <c:auto val="0"/>
        <c:lblAlgn val="ctr"/>
        <c:lblOffset val="100"/>
        <c:tickLblSkip val="2"/>
        <c:tickMarkSkip val="1"/>
        <c:noMultiLvlLbl val="0"/>
      </c:catAx>
      <c:valAx>
        <c:axId val="2050337616"/>
        <c:scaling>
          <c:orientation val="minMax"/>
          <c:max val="0.9"/>
          <c:min val="0"/>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MYA</a:t>
                </a:r>
                <a:r>
                  <a:rPr lang="en-US" baseline="0"/>
                  <a:t> price (s</a:t>
                </a:r>
                <a:r>
                  <a:rPr lang="en-US"/>
                  <a:t>eason-average price) ($/pound)</a:t>
                </a:r>
              </a:p>
            </c:rich>
          </c:tx>
          <c:layout>
            <c:manualLayout>
              <c:xMode val="edge"/>
              <c:yMode val="edge"/>
              <c:x val="1.2274959083469721E-2"/>
              <c:y val="0.2639886728649593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0"/>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7072"/>
        <c:crosses val="autoZero"/>
        <c:crossBetween val="between"/>
        <c:majorUnit val="5.000000000000001E-2"/>
      </c:valAx>
      <c:spPr>
        <a:solidFill>
          <a:srgbClr val="FFFFFF"/>
        </a:solidFill>
        <a:ln w="12700">
          <a:solidFill>
            <a:srgbClr val="808080"/>
          </a:solidFill>
          <a:prstDash val="solid"/>
        </a:ln>
        <a:effectLst/>
      </c:spPr>
    </c:plotArea>
    <c:legend>
      <c:legendPos val="r"/>
      <c:layout>
        <c:manualLayout>
          <c:xMode val="edge"/>
          <c:yMode val="edge"/>
          <c:x val="0.8056897766458383"/>
          <c:y val="0.34582677165354331"/>
          <c:w val="0.19098659568967483"/>
          <c:h val="7.6573842903783371E-2"/>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9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US" sz="1200" b="1" i="0" u="none" strike="noStrike" baseline="0">
                <a:solidFill>
                  <a:srgbClr val="000000"/>
                </a:solidFill>
                <a:latin typeface="Arial"/>
                <a:cs typeface="Arial"/>
              </a:rPr>
              <a:t>Figure 1.  Weekly model and World Agricultural Supply and Demand Estimates (WASDE) forecasts of U.S. upland cotton producers' marketing year average (MYA) price, marketing year 2025/26</a:t>
            </a:r>
          </a:p>
        </c:rich>
      </c:tx>
      <c:layout>
        <c:manualLayout>
          <c:xMode val="edge"/>
          <c:yMode val="edge"/>
          <c:x val="0.11234417196864199"/>
          <c:y val="2.1711861437830309E-2"/>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6.1374819941222424E-2"/>
          <c:y val="0.15208045087235675"/>
          <c:w val="0.67883704350409568"/>
          <c:h val="0.69440507756811953"/>
        </c:manualLayout>
      </c:layout>
      <c:lineChart>
        <c:grouping val="standard"/>
        <c:varyColors val="0"/>
        <c:ser>
          <c:idx val="6"/>
          <c:order val="0"/>
          <c:tx>
            <c:strRef>
              <c:f>Cotton25!$B$79</c:f>
              <c:strCache>
                <c:ptCount val="1"/>
                <c:pt idx="0">
                  <c:v>MYA price model forecast</c:v>
                </c:pt>
              </c:strCache>
            </c:strRef>
          </c:tx>
          <c:spPr>
            <a:ln w="28575" cap="rnd" cmpd="sng" algn="ctr">
              <a:solidFill>
                <a:srgbClr val="88CCEE"/>
              </a:solidFill>
              <a:prstDash val="solid"/>
              <a:round/>
            </a:ln>
            <a:effectLst/>
          </c:spPr>
          <c:marker>
            <c:symbol val="none"/>
          </c:marker>
          <c:cat>
            <c:numRef>
              <c:f>Cotton25!$A$81:$A$236</c:f>
              <c:numCache>
                <c:formatCode>m/d/yyyy</c:formatCode>
                <c:ptCount val="156"/>
                <c:pt idx="0">
                  <c:v>45204</c:v>
                </c:pt>
                <c:pt idx="1">
                  <c:v>45211</c:v>
                </c:pt>
                <c:pt idx="2">
                  <c:v>45218</c:v>
                </c:pt>
                <c:pt idx="3">
                  <c:v>45225</c:v>
                </c:pt>
                <c:pt idx="4">
                  <c:v>45232</c:v>
                </c:pt>
                <c:pt idx="5">
                  <c:v>45239</c:v>
                </c:pt>
                <c:pt idx="6">
                  <c:v>45246</c:v>
                </c:pt>
                <c:pt idx="7">
                  <c:v>45253</c:v>
                </c:pt>
                <c:pt idx="8">
                  <c:v>45260</c:v>
                </c:pt>
                <c:pt idx="9">
                  <c:v>45267</c:v>
                </c:pt>
                <c:pt idx="10">
                  <c:v>45274</c:v>
                </c:pt>
                <c:pt idx="11">
                  <c:v>45281</c:v>
                </c:pt>
                <c:pt idx="12">
                  <c:v>45288</c:v>
                </c:pt>
                <c:pt idx="13">
                  <c:v>45295</c:v>
                </c:pt>
                <c:pt idx="14">
                  <c:v>45302</c:v>
                </c:pt>
                <c:pt idx="15">
                  <c:v>45309</c:v>
                </c:pt>
                <c:pt idx="16">
                  <c:v>45316</c:v>
                </c:pt>
                <c:pt idx="17">
                  <c:v>45323</c:v>
                </c:pt>
                <c:pt idx="18">
                  <c:v>45330</c:v>
                </c:pt>
                <c:pt idx="19">
                  <c:v>45337</c:v>
                </c:pt>
                <c:pt idx="20">
                  <c:v>45344</c:v>
                </c:pt>
                <c:pt idx="21">
                  <c:v>45351</c:v>
                </c:pt>
                <c:pt idx="22">
                  <c:v>45358</c:v>
                </c:pt>
                <c:pt idx="23">
                  <c:v>45365</c:v>
                </c:pt>
                <c:pt idx="24">
                  <c:v>45372</c:v>
                </c:pt>
                <c:pt idx="25">
                  <c:v>45379</c:v>
                </c:pt>
                <c:pt idx="26">
                  <c:v>45386</c:v>
                </c:pt>
                <c:pt idx="27">
                  <c:v>45393</c:v>
                </c:pt>
                <c:pt idx="28">
                  <c:v>45400</c:v>
                </c:pt>
                <c:pt idx="29">
                  <c:v>45407</c:v>
                </c:pt>
                <c:pt idx="30">
                  <c:v>45414</c:v>
                </c:pt>
                <c:pt idx="31">
                  <c:v>45421</c:v>
                </c:pt>
                <c:pt idx="32">
                  <c:v>45428</c:v>
                </c:pt>
                <c:pt idx="33">
                  <c:v>45435</c:v>
                </c:pt>
                <c:pt idx="34">
                  <c:v>45442</c:v>
                </c:pt>
                <c:pt idx="35">
                  <c:v>45449</c:v>
                </c:pt>
                <c:pt idx="36">
                  <c:v>45456</c:v>
                </c:pt>
                <c:pt idx="37">
                  <c:v>45463</c:v>
                </c:pt>
                <c:pt idx="38">
                  <c:v>45470</c:v>
                </c:pt>
                <c:pt idx="39">
                  <c:v>45477</c:v>
                </c:pt>
                <c:pt idx="40">
                  <c:v>45484</c:v>
                </c:pt>
                <c:pt idx="41">
                  <c:v>45491</c:v>
                </c:pt>
                <c:pt idx="42">
                  <c:v>45498</c:v>
                </c:pt>
                <c:pt idx="43">
                  <c:v>45505</c:v>
                </c:pt>
                <c:pt idx="44">
                  <c:v>45512</c:v>
                </c:pt>
                <c:pt idx="45">
                  <c:v>45519</c:v>
                </c:pt>
                <c:pt idx="46">
                  <c:v>45526</c:v>
                </c:pt>
                <c:pt idx="47">
                  <c:v>45533</c:v>
                </c:pt>
                <c:pt idx="48">
                  <c:v>45540</c:v>
                </c:pt>
                <c:pt idx="49">
                  <c:v>45547</c:v>
                </c:pt>
                <c:pt idx="50">
                  <c:v>45554</c:v>
                </c:pt>
                <c:pt idx="51">
                  <c:v>45561</c:v>
                </c:pt>
                <c:pt idx="52">
                  <c:v>45568</c:v>
                </c:pt>
                <c:pt idx="53">
                  <c:v>45575</c:v>
                </c:pt>
                <c:pt idx="54">
                  <c:v>45582</c:v>
                </c:pt>
                <c:pt idx="55">
                  <c:v>45589</c:v>
                </c:pt>
                <c:pt idx="56">
                  <c:v>45596</c:v>
                </c:pt>
                <c:pt idx="57">
                  <c:v>45603</c:v>
                </c:pt>
                <c:pt idx="58">
                  <c:v>45610</c:v>
                </c:pt>
                <c:pt idx="59">
                  <c:v>45617</c:v>
                </c:pt>
                <c:pt idx="60">
                  <c:v>45624</c:v>
                </c:pt>
                <c:pt idx="61">
                  <c:v>45631</c:v>
                </c:pt>
                <c:pt idx="62">
                  <c:v>45638</c:v>
                </c:pt>
                <c:pt idx="63">
                  <c:v>45645</c:v>
                </c:pt>
                <c:pt idx="64">
                  <c:v>45652</c:v>
                </c:pt>
                <c:pt idx="65">
                  <c:v>45659</c:v>
                </c:pt>
                <c:pt idx="66">
                  <c:v>45666</c:v>
                </c:pt>
                <c:pt idx="67">
                  <c:v>45673</c:v>
                </c:pt>
                <c:pt idx="68">
                  <c:v>45680</c:v>
                </c:pt>
                <c:pt idx="69">
                  <c:v>45687</c:v>
                </c:pt>
                <c:pt idx="70">
                  <c:v>45694</c:v>
                </c:pt>
                <c:pt idx="71">
                  <c:v>45701</c:v>
                </c:pt>
                <c:pt idx="72">
                  <c:v>45708</c:v>
                </c:pt>
                <c:pt idx="73">
                  <c:v>45715</c:v>
                </c:pt>
                <c:pt idx="74">
                  <c:v>45722</c:v>
                </c:pt>
                <c:pt idx="75">
                  <c:v>45729</c:v>
                </c:pt>
                <c:pt idx="76">
                  <c:v>45736</c:v>
                </c:pt>
                <c:pt idx="77">
                  <c:v>45743</c:v>
                </c:pt>
                <c:pt idx="78">
                  <c:v>45750</c:v>
                </c:pt>
                <c:pt idx="79">
                  <c:v>45757</c:v>
                </c:pt>
                <c:pt idx="80">
                  <c:v>45764</c:v>
                </c:pt>
                <c:pt idx="81">
                  <c:v>45771</c:v>
                </c:pt>
                <c:pt idx="82">
                  <c:v>45778</c:v>
                </c:pt>
                <c:pt idx="83">
                  <c:v>45785</c:v>
                </c:pt>
                <c:pt idx="84">
                  <c:v>45792</c:v>
                </c:pt>
                <c:pt idx="85">
                  <c:v>45799</c:v>
                </c:pt>
                <c:pt idx="86">
                  <c:v>45806</c:v>
                </c:pt>
                <c:pt idx="87">
                  <c:v>45813</c:v>
                </c:pt>
                <c:pt idx="88">
                  <c:v>45820</c:v>
                </c:pt>
                <c:pt idx="89">
                  <c:v>45827</c:v>
                </c:pt>
                <c:pt idx="90">
                  <c:v>45834</c:v>
                </c:pt>
                <c:pt idx="91">
                  <c:v>45841</c:v>
                </c:pt>
                <c:pt idx="92">
                  <c:v>45848</c:v>
                </c:pt>
                <c:pt idx="93">
                  <c:v>45855</c:v>
                </c:pt>
                <c:pt idx="94">
                  <c:v>45862</c:v>
                </c:pt>
                <c:pt idx="95">
                  <c:v>45869</c:v>
                </c:pt>
                <c:pt idx="96">
                  <c:v>45876</c:v>
                </c:pt>
                <c:pt idx="97">
                  <c:v>45883</c:v>
                </c:pt>
                <c:pt idx="98">
                  <c:v>45890</c:v>
                </c:pt>
                <c:pt idx="99">
                  <c:v>45897</c:v>
                </c:pt>
                <c:pt idx="100">
                  <c:v>45904</c:v>
                </c:pt>
                <c:pt idx="101">
                  <c:v>45911</c:v>
                </c:pt>
                <c:pt idx="102">
                  <c:v>45918</c:v>
                </c:pt>
                <c:pt idx="103">
                  <c:v>45925</c:v>
                </c:pt>
                <c:pt idx="104">
                  <c:v>45932</c:v>
                </c:pt>
                <c:pt idx="105">
                  <c:v>45939</c:v>
                </c:pt>
                <c:pt idx="106">
                  <c:v>45946</c:v>
                </c:pt>
                <c:pt idx="107">
                  <c:v>45953</c:v>
                </c:pt>
                <c:pt idx="108">
                  <c:v>45960</c:v>
                </c:pt>
                <c:pt idx="109">
                  <c:v>45967</c:v>
                </c:pt>
                <c:pt idx="110">
                  <c:v>45974</c:v>
                </c:pt>
                <c:pt idx="111">
                  <c:v>45981</c:v>
                </c:pt>
                <c:pt idx="112">
                  <c:v>45988</c:v>
                </c:pt>
                <c:pt idx="113">
                  <c:v>45995</c:v>
                </c:pt>
                <c:pt idx="114">
                  <c:v>46002</c:v>
                </c:pt>
                <c:pt idx="115">
                  <c:v>46009</c:v>
                </c:pt>
                <c:pt idx="116">
                  <c:v>46016</c:v>
                </c:pt>
                <c:pt idx="117">
                  <c:v>46023</c:v>
                </c:pt>
                <c:pt idx="118">
                  <c:v>46030</c:v>
                </c:pt>
                <c:pt idx="119">
                  <c:v>46037</c:v>
                </c:pt>
                <c:pt idx="120">
                  <c:v>46044</c:v>
                </c:pt>
                <c:pt idx="121">
                  <c:v>46051</c:v>
                </c:pt>
                <c:pt idx="122">
                  <c:v>46058</c:v>
                </c:pt>
                <c:pt idx="123">
                  <c:v>46065</c:v>
                </c:pt>
                <c:pt idx="124">
                  <c:v>46072</c:v>
                </c:pt>
                <c:pt idx="125">
                  <c:v>46079</c:v>
                </c:pt>
                <c:pt idx="126">
                  <c:v>46086</c:v>
                </c:pt>
                <c:pt idx="127">
                  <c:v>46093</c:v>
                </c:pt>
                <c:pt idx="128">
                  <c:v>46100</c:v>
                </c:pt>
                <c:pt idx="129">
                  <c:v>46107</c:v>
                </c:pt>
                <c:pt idx="130">
                  <c:v>46114</c:v>
                </c:pt>
                <c:pt idx="131">
                  <c:v>46121</c:v>
                </c:pt>
                <c:pt idx="132">
                  <c:v>46128</c:v>
                </c:pt>
                <c:pt idx="133">
                  <c:v>46135</c:v>
                </c:pt>
                <c:pt idx="134">
                  <c:v>46142</c:v>
                </c:pt>
                <c:pt idx="135">
                  <c:v>46149</c:v>
                </c:pt>
                <c:pt idx="136">
                  <c:v>46156</c:v>
                </c:pt>
                <c:pt idx="137">
                  <c:v>46163</c:v>
                </c:pt>
                <c:pt idx="138">
                  <c:v>46170</c:v>
                </c:pt>
                <c:pt idx="139">
                  <c:v>46177</c:v>
                </c:pt>
                <c:pt idx="140">
                  <c:v>46184</c:v>
                </c:pt>
                <c:pt idx="141">
                  <c:v>46191</c:v>
                </c:pt>
                <c:pt idx="142">
                  <c:v>46198</c:v>
                </c:pt>
                <c:pt idx="143">
                  <c:v>46205</c:v>
                </c:pt>
                <c:pt idx="144">
                  <c:v>46212</c:v>
                </c:pt>
                <c:pt idx="145">
                  <c:v>46219</c:v>
                </c:pt>
                <c:pt idx="146">
                  <c:v>46226</c:v>
                </c:pt>
                <c:pt idx="147">
                  <c:v>46233</c:v>
                </c:pt>
                <c:pt idx="148">
                  <c:v>46240</c:v>
                </c:pt>
                <c:pt idx="149">
                  <c:v>46247</c:v>
                </c:pt>
                <c:pt idx="150">
                  <c:v>46254</c:v>
                </c:pt>
                <c:pt idx="151">
                  <c:v>46261</c:v>
                </c:pt>
                <c:pt idx="152">
                  <c:v>46268</c:v>
                </c:pt>
                <c:pt idx="153">
                  <c:v>46275</c:v>
                </c:pt>
                <c:pt idx="154">
                  <c:v>46282</c:v>
                </c:pt>
                <c:pt idx="155">
                  <c:v>46289</c:v>
                </c:pt>
              </c:numCache>
            </c:numRef>
          </c:cat>
          <c:val>
            <c:numRef>
              <c:f>Cotton25!$B$81:$B$236</c:f>
              <c:numCache>
                <c:formatCode>0.0000</c:formatCode>
                <c:ptCount val="156"/>
                <c:pt idx="0">
                  <c:v>0.72188429799999998</c:v>
                </c:pt>
                <c:pt idx="1">
                  <c:v>0.71988429799999998</c:v>
                </c:pt>
                <c:pt idx="2">
                  <c:v>0.74177793700000005</c:v>
                </c:pt>
                <c:pt idx="3">
                  <c:v>0.73657793699999996</c:v>
                </c:pt>
                <c:pt idx="4">
                  <c:v>0.72133440999999998</c:v>
                </c:pt>
                <c:pt idx="5">
                  <c:v>0.69553104600000004</c:v>
                </c:pt>
                <c:pt idx="6">
                  <c:v>0.70512482799999998</c:v>
                </c:pt>
                <c:pt idx="7">
                  <c:v>0.70402482799999999</c:v>
                </c:pt>
                <c:pt idx="8">
                  <c:v>0.70022482799999997</c:v>
                </c:pt>
                <c:pt idx="9">
                  <c:v>0.69796550099999999</c:v>
                </c:pt>
                <c:pt idx="10">
                  <c:v>0.69507793699999998</c:v>
                </c:pt>
                <c:pt idx="11">
                  <c:v>0.68816550099999996</c:v>
                </c:pt>
                <c:pt idx="12">
                  <c:v>0.70124205500000003</c:v>
                </c:pt>
                <c:pt idx="13">
                  <c:v>0.70574205499999998</c:v>
                </c:pt>
                <c:pt idx="14">
                  <c:v>0.70565832399999995</c:v>
                </c:pt>
                <c:pt idx="15">
                  <c:v>0.71155102599999998</c:v>
                </c:pt>
                <c:pt idx="16">
                  <c:v>0.71289418599999999</c:v>
                </c:pt>
                <c:pt idx="17">
                  <c:v>0.71700107700000004</c:v>
                </c:pt>
                <c:pt idx="18">
                  <c:v>0.71542910900000001</c:v>
                </c:pt>
                <c:pt idx="19">
                  <c:v>0.72162556200000005</c:v>
                </c:pt>
                <c:pt idx="20">
                  <c:v>0.72333767199999999</c:v>
                </c:pt>
                <c:pt idx="21">
                  <c:v>0.72914044499999997</c:v>
                </c:pt>
                <c:pt idx="22">
                  <c:v>0.72844474599999998</c:v>
                </c:pt>
                <c:pt idx="23">
                  <c:v>0.72587840599999998</c:v>
                </c:pt>
                <c:pt idx="24">
                  <c:v>0.73182013899999998</c:v>
                </c:pt>
                <c:pt idx="25">
                  <c:v>0.72415848699999996</c:v>
                </c:pt>
                <c:pt idx="26">
                  <c:v>0.72500594900000004</c:v>
                </c:pt>
                <c:pt idx="27">
                  <c:v>0.71842537799999995</c:v>
                </c:pt>
                <c:pt idx="28">
                  <c:v>0.708869007</c:v>
                </c:pt>
                <c:pt idx="29">
                  <c:v>0.70002772300000005</c:v>
                </c:pt>
                <c:pt idx="30">
                  <c:v>0.68402433900000004</c:v>
                </c:pt>
                <c:pt idx="31">
                  <c:v>0.69290668300000002</c:v>
                </c:pt>
                <c:pt idx="32">
                  <c:v>0.69224967999999998</c:v>
                </c:pt>
                <c:pt idx="33">
                  <c:v>0.70246044500000004</c:v>
                </c:pt>
                <c:pt idx="34">
                  <c:v>0.70192813099999996</c:v>
                </c:pt>
                <c:pt idx="35">
                  <c:v>0.68748603100000005</c:v>
                </c:pt>
                <c:pt idx="36">
                  <c:v>0.678127641</c:v>
                </c:pt>
                <c:pt idx="37">
                  <c:v>0.67126861999999998</c:v>
                </c:pt>
                <c:pt idx="38">
                  <c:v>0.68630629600000004</c:v>
                </c:pt>
                <c:pt idx="39">
                  <c:v>0.68075553099999997</c:v>
                </c:pt>
                <c:pt idx="40">
                  <c:v>0.67453147400000002</c:v>
                </c:pt>
                <c:pt idx="41">
                  <c:v>0.67995557200000001</c:v>
                </c:pt>
                <c:pt idx="42">
                  <c:v>0.66604796799999999</c:v>
                </c:pt>
                <c:pt idx="43">
                  <c:v>0.65824229999999995</c:v>
                </c:pt>
                <c:pt idx="44">
                  <c:v>0.64389226899999996</c:v>
                </c:pt>
                <c:pt idx="45">
                  <c:v>0.64196631599999998</c:v>
                </c:pt>
                <c:pt idx="46">
                  <c:v>0.65210087299999997</c:v>
                </c:pt>
                <c:pt idx="47">
                  <c:v>0.65740062799999999</c:v>
                </c:pt>
                <c:pt idx="48">
                  <c:v>0.65211444900000004</c:v>
                </c:pt>
                <c:pt idx="49">
                  <c:v>0.65606690499999998</c:v>
                </c:pt>
                <c:pt idx="50">
                  <c:v>0.66568823300000002</c:v>
                </c:pt>
                <c:pt idx="51">
                  <c:v>0.66317065200000003</c:v>
                </c:pt>
                <c:pt idx="52">
                  <c:v>0.66878619800000005</c:v>
                </c:pt>
                <c:pt idx="53">
                  <c:v>0.67260552600000001</c:v>
                </c:pt>
                <c:pt idx="54">
                  <c:v>0.66595270200000001</c:v>
                </c:pt>
                <c:pt idx="55">
                  <c:v>0.66802205999999997</c:v>
                </c:pt>
                <c:pt idx="56">
                  <c:v>0.66297529099999997</c:v>
                </c:pt>
                <c:pt idx="57">
                  <c:v>0.67115673899999995</c:v>
                </c:pt>
                <c:pt idx="58">
                  <c:v>0.65433698299999998</c:v>
                </c:pt>
                <c:pt idx="59">
                  <c:v>0.65321812499999998</c:v>
                </c:pt>
                <c:pt idx="60">
                  <c:v>0.66270269199999998</c:v>
                </c:pt>
                <c:pt idx="61">
                  <c:v>0.658138573</c:v>
                </c:pt>
                <c:pt idx="62">
                  <c:v>0.64985682</c:v>
                </c:pt>
                <c:pt idx="63">
                  <c:v>0.62982886900000001</c:v>
                </c:pt>
                <c:pt idx="64">
                  <c:v>0.63791995999999995</c:v>
                </c:pt>
                <c:pt idx="65">
                  <c:v>0.63522381304790998</c:v>
                </c:pt>
                <c:pt idx="66">
                  <c:v>0.63578974576962299</c:v>
                </c:pt>
                <c:pt idx="67">
                  <c:v>0.62460208012232399</c:v>
                </c:pt>
                <c:pt idx="68">
                  <c:v>0.63479582120285405</c:v>
                </c:pt>
                <c:pt idx="69">
                  <c:v>0.63001502609582105</c:v>
                </c:pt>
                <c:pt idx="70">
                  <c:v>0.62932600000000005</c:v>
                </c:pt>
                <c:pt idx="71">
                  <c:v>0.63116300000000003</c:v>
                </c:pt>
                <c:pt idx="72">
                  <c:v>0.63169500000000001</c:v>
                </c:pt>
                <c:pt idx="73">
                  <c:v>0.62694799999999995</c:v>
                </c:pt>
                <c:pt idx="74">
                  <c:v>0.62120600000000004</c:v>
                </c:pt>
                <c:pt idx="75">
                  <c:v>0.63139900000000004</c:v>
                </c:pt>
                <c:pt idx="76">
                  <c:v>0.63416300000000003</c:v>
                </c:pt>
                <c:pt idx="77">
                  <c:v>0.64334999999999998</c:v>
                </c:pt>
                <c:pt idx="78">
                  <c:v>0.61647300000000005</c:v>
                </c:pt>
                <c:pt idx="79">
                  <c:v>0.62341000000000002</c:v>
                </c:pt>
                <c:pt idx="80">
                  <c:v>0.62547399999999997</c:v>
                </c:pt>
                <c:pt idx="81">
                  <c:v>0.64388599999999996</c:v>
                </c:pt>
                <c:pt idx="82">
                  <c:v>0.61607400000000001</c:v>
                </c:pt>
              </c:numCache>
            </c:numRef>
          </c:val>
          <c:smooth val="0"/>
          <c:extLst>
            <c:ext xmlns:c16="http://schemas.microsoft.com/office/drawing/2014/chart" uri="{C3380CC4-5D6E-409C-BE32-E72D297353CC}">
              <c16:uniqueId val="{00000000-50FC-4A13-93B4-98B95F8DA7A7}"/>
            </c:ext>
          </c:extLst>
        </c:ser>
        <c:ser>
          <c:idx val="2"/>
          <c:order val="1"/>
          <c:tx>
            <c:strRef>
              <c:f>Cotton25!$C$79</c:f>
              <c:strCache>
                <c:ptCount val="1"/>
                <c:pt idx="0">
                  <c:v>MYA price WASDE projection</c:v>
                </c:pt>
              </c:strCache>
            </c:strRef>
          </c:tx>
          <c:spPr>
            <a:ln w="28575" cap="rnd" cmpd="sng" algn="ctr">
              <a:solidFill>
                <a:srgbClr val="44AA99"/>
              </a:solidFill>
              <a:prstDash val="solid"/>
              <a:round/>
            </a:ln>
            <a:effectLst/>
          </c:spPr>
          <c:marker>
            <c:symbol val="none"/>
          </c:marker>
          <c:cat>
            <c:numRef>
              <c:f>Cotton25!$A$81:$A$236</c:f>
              <c:numCache>
                <c:formatCode>m/d/yyyy</c:formatCode>
                <c:ptCount val="156"/>
                <c:pt idx="0">
                  <c:v>45204</c:v>
                </c:pt>
                <c:pt idx="1">
                  <c:v>45211</c:v>
                </c:pt>
                <c:pt idx="2">
                  <c:v>45218</c:v>
                </c:pt>
                <c:pt idx="3">
                  <c:v>45225</c:v>
                </c:pt>
                <c:pt idx="4">
                  <c:v>45232</c:v>
                </c:pt>
                <c:pt idx="5">
                  <c:v>45239</c:v>
                </c:pt>
                <c:pt idx="6">
                  <c:v>45246</c:v>
                </c:pt>
                <c:pt idx="7">
                  <c:v>45253</c:v>
                </c:pt>
                <c:pt idx="8">
                  <c:v>45260</c:v>
                </c:pt>
                <c:pt idx="9">
                  <c:v>45267</c:v>
                </c:pt>
                <c:pt idx="10">
                  <c:v>45274</c:v>
                </c:pt>
                <c:pt idx="11">
                  <c:v>45281</c:v>
                </c:pt>
                <c:pt idx="12">
                  <c:v>45288</c:v>
                </c:pt>
                <c:pt idx="13">
                  <c:v>45295</c:v>
                </c:pt>
                <c:pt idx="14">
                  <c:v>45302</c:v>
                </c:pt>
                <c:pt idx="15">
                  <c:v>45309</c:v>
                </c:pt>
                <c:pt idx="16">
                  <c:v>45316</c:v>
                </c:pt>
                <c:pt idx="17">
                  <c:v>45323</c:v>
                </c:pt>
                <c:pt idx="18">
                  <c:v>45330</c:v>
                </c:pt>
                <c:pt idx="19">
                  <c:v>45337</c:v>
                </c:pt>
                <c:pt idx="20">
                  <c:v>45344</c:v>
                </c:pt>
                <c:pt idx="21">
                  <c:v>45351</c:v>
                </c:pt>
                <c:pt idx="22">
                  <c:v>45358</c:v>
                </c:pt>
                <c:pt idx="23">
                  <c:v>45365</c:v>
                </c:pt>
                <c:pt idx="24">
                  <c:v>45372</c:v>
                </c:pt>
                <c:pt idx="25">
                  <c:v>45379</c:v>
                </c:pt>
                <c:pt idx="26">
                  <c:v>45386</c:v>
                </c:pt>
                <c:pt idx="27">
                  <c:v>45393</c:v>
                </c:pt>
                <c:pt idx="28">
                  <c:v>45400</c:v>
                </c:pt>
                <c:pt idx="29">
                  <c:v>45407</c:v>
                </c:pt>
                <c:pt idx="30">
                  <c:v>45414</c:v>
                </c:pt>
                <c:pt idx="31">
                  <c:v>45421</c:v>
                </c:pt>
                <c:pt idx="32">
                  <c:v>45428</c:v>
                </c:pt>
                <c:pt idx="33">
                  <c:v>45435</c:v>
                </c:pt>
                <c:pt idx="34">
                  <c:v>45442</c:v>
                </c:pt>
                <c:pt idx="35">
                  <c:v>45449</c:v>
                </c:pt>
                <c:pt idx="36">
                  <c:v>45456</c:v>
                </c:pt>
                <c:pt idx="37">
                  <c:v>45463</c:v>
                </c:pt>
                <c:pt idx="38">
                  <c:v>45470</c:v>
                </c:pt>
                <c:pt idx="39">
                  <c:v>45477</c:v>
                </c:pt>
                <c:pt idx="40">
                  <c:v>45484</c:v>
                </c:pt>
                <c:pt idx="41">
                  <c:v>45491</c:v>
                </c:pt>
                <c:pt idx="42">
                  <c:v>45498</c:v>
                </c:pt>
                <c:pt idx="43">
                  <c:v>45505</c:v>
                </c:pt>
                <c:pt idx="44">
                  <c:v>45512</c:v>
                </c:pt>
                <c:pt idx="45">
                  <c:v>45519</c:v>
                </c:pt>
                <c:pt idx="46">
                  <c:v>45526</c:v>
                </c:pt>
                <c:pt idx="47">
                  <c:v>45533</c:v>
                </c:pt>
                <c:pt idx="48">
                  <c:v>45540</c:v>
                </c:pt>
                <c:pt idx="49">
                  <c:v>45547</c:v>
                </c:pt>
                <c:pt idx="50">
                  <c:v>45554</c:v>
                </c:pt>
                <c:pt idx="51">
                  <c:v>45561</c:v>
                </c:pt>
                <c:pt idx="52">
                  <c:v>45568</c:v>
                </c:pt>
                <c:pt idx="53">
                  <c:v>45575</c:v>
                </c:pt>
                <c:pt idx="54">
                  <c:v>45582</c:v>
                </c:pt>
                <c:pt idx="55">
                  <c:v>45589</c:v>
                </c:pt>
                <c:pt idx="56">
                  <c:v>45596</c:v>
                </c:pt>
                <c:pt idx="57">
                  <c:v>45603</c:v>
                </c:pt>
                <c:pt idx="58">
                  <c:v>45610</c:v>
                </c:pt>
                <c:pt idx="59">
                  <c:v>45617</c:v>
                </c:pt>
                <c:pt idx="60">
                  <c:v>45624</c:v>
                </c:pt>
                <c:pt idx="61">
                  <c:v>45631</c:v>
                </c:pt>
                <c:pt idx="62">
                  <c:v>45638</c:v>
                </c:pt>
                <c:pt idx="63">
                  <c:v>45645</c:v>
                </c:pt>
                <c:pt idx="64">
                  <c:v>45652</c:v>
                </c:pt>
                <c:pt idx="65">
                  <c:v>45659</c:v>
                </c:pt>
                <c:pt idx="66">
                  <c:v>45666</c:v>
                </c:pt>
                <c:pt idx="67">
                  <c:v>45673</c:v>
                </c:pt>
                <c:pt idx="68">
                  <c:v>45680</c:v>
                </c:pt>
                <c:pt idx="69">
                  <c:v>45687</c:v>
                </c:pt>
                <c:pt idx="70">
                  <c:v>45694</c:v>
                </c:pt>
                <c:pt idx="71">
                  <c:v>45701</c:v>
                </c:pt>
                <c:pt idx="72">
                  <c:v>45708</c:v>
                </c:pt>
                <c:pt idx="73">
                  <c:v>45715</c:v>
                </c:pt>
                <c:pt idx="74">
                  <c:v>45722</c:v>
                </c:pt>
                <c:pt idx="75">
                  <c:v>45729</c:v>
                </c:pt>
                <c:pt idx="76">
                  <c:v>45736</c:v>
                </c:pt>
                <c:pt idx="77">
                  <c:v>45743</c:v>
                </c:pt>
                <c:pt idx="78">
                  <c:v>45750</c:v>
                </c:pt>
                <c:pt idx="79">
                  <c:v>45757</c:v>
                </c:pt>
                <c:pt idx="80">
                  <c:v>45764</c:v>
                </c:pt>
                <c:pt idx="81">
                  <c:v>45771</c:v>
                </c:pt>
                <c:pt idx="82">
                  <c:v>45778</c:v>
                </c:pt>
                <c:pt idx="83">
                  <c:v>45785</c:v>
                </c:pt>
                <c:pt idx="84">
                  <c:v>45792</c:v>
                </c:pt>
                <c:pt idx="85">
                  <c:v>45799</c:v>
                </c:pt>
                <c:pt idx="86">
                  <c:v>45806</c:v>
                </c:pt>
                <c:pt idx="87">
                  <c:v>45813</c:v>
                </c:pt>
                <c:pt idx="88">
                  <c:v>45820</c:v>
                </c:pt>
                <c:pt idx="89">
                  <c:v>45827</c:v>
                </c:pt>
                <c:pt idx="90">
                  <c:v>45834</c:v>
                </c:pt>
                <c:pt idx="91">
                  <c:v>45841</c:v>
                </c:pt>
                <c:pt idx="92">
                  <c:v>45848</c:v>
                </c:pt>
                <c:pt idx="93">
                  <c:v>45855</c:v>
                </c:pt>
                <c:pt idx="94">
                  <c:v>45862</c:v>
                </c:pt>
                <c:pt idx="95">
                  <c:v>45869</c:v>
                </c:pt>
                <c:pt idx="96">
                  <c:v>45876</c:v>
                </c:pt>
                <c:pt idx="97">
                  <c:v>45883</c:v>
                </c:pt>
                <c:pt idx="98">
                  <c:v>45890</c:v>
                </c:pt>
                <c:pt idx="99">
                  <c:v>45897</c:v>
                </c:pt>
                <c:pt idx="100">
                  <c:v>45904</c:v>
                </c:pt>
                <c:pt idx="101">
                  <c:v>45911</c:v>
                </c:pt>
                <c:pt idx="102">
                  <c:v>45918</c:v>
                </c:pt>
                <c:pt idx="103">
                  <c:v>45925</c:v>
                </c:pt>
                <c:pt idx="104">
                  <c:v>45932</c:v>
                </c:pt>
                <c:pt idx="105">
                  <c:v>45939</c:v>
                </c:pt>
                <c:pt idx="106">
                  <c:v>45946</c:v>
                </c:pt>
                <c:pt idx="107">
                  <c:v>45953</c:v>
                </c:pt>
                <c:pt idx="108">
                  <c:v>45960</c:v>
                </c:pt>
                <c:pt idx="109">
                  <c:v>45967</c:v>
                </c:pt>
                <c:pt idx="110">
                  <c:v>45974</c:v>
                </c:pt>
                <c:pt idx="111">
                  <c:v>45981</c:v>
                </c:pt>
                <c:pt idx="112">
                  <c:v>45988</c:v>
                </c:pt>
                <c:pt idx="113">
                  <c:v>45995</c:v>
                </c:pt>
                <c:pt idx="114">
                  <c:v>46002</c:v>
                </c:pt>
                <c:pt idx="115">
                  <c:v>46009</c:v>
                </c:pt>
                <c:pt idx="116">
                  <c:v>46016</c:v>
                </c:pt>
                <c:pt idx="117">
                  <c:v>46023</c:v>
                </c:pt>
                <c:pt idx="118">
                  <c:v>46030</c:v>
                </c:pt>
                <c:pt idx="119">
                  <c:v>46037</c:v>
                </c:pt>
                <c:pt idx="120">
                  <c:v>46044</c:v>
                </c:pt>
                <c:pt idx="121">
                  <c:v>46051</c:v>
                </c:pt>
                <c:pt idx="122">
                  <c:v>46058</c:v>
                </c:pt>
                <c:pt idx="123">
                  <c:v>46065</c:v>
                </c:pt>
                <c:pt idx="124">
                  <c:v>46072</c:v>
                </c:pt>
                <c:pt idx="125">
                  <c:v>46079</c:v>
                </c:pt>
                <c:pt idx="126">
                  <c:v>46086</c:v>
                </c:pt>
                <c:pt idx="127">
                  <c:v>46093</c:v>
                </c:pt>
                <c:pt idx="128">
                  <c:v>46100</c:v>
                </c:pt>
                <c:pt idx="129">
                  <c:v>46107</c:v>
                </c:pt>
                <c:pt idx="130">
                  <c:v>46114</c:v>
                </c:pt>
                <c:pt idx="131">
                  <c:v>46121</c:v>
                </c:pt>
                <c:pt idx="132">
                  <c:v>46128</c:v>
                </c:pt>
                <c:pt idx="133">
                  <c:v>46135</c:v>
                </c:pt>
                <c:pt idx="134">
                  <c:v>46142</c:v>
                </c:pt>
                <c:pt idx="135">
                  <c:v>46149</c:v>
                </c:pt>
                <c:pt idx="136">
                  <c:v>46156</c:v>
                </c:pt>
                <c:pt idx="137">
                  <c:v>46163</c:v>
                </c:pt>
                <c:pt idx="138">
                  <c:v>46170</c:v>
                </c:pt>
                <c:pt idx="139">
                  <c:v>46177</c:v>
                </c:pt>
                <c:pt idx="140">
                  <c:v>46184</c:v>
                </c:pt>
                <c:pt idx="141">
                  <c:v>46191</c:v>
                </c:pt>
                <c:pt idx="142">
                  <c:v>46198</c:v>
                </c:pt>
                <c:pt idx="143">
                  <c:v>46205</c:v>
                </c:pt>
                <c:pt idx="144">
                  <c:v>46212</c:v>
                </c:pt>
                <c:pt idx="145">
                  <c:v>46219</c:v>
                </c:pt>
                <c:pt idx="146">
                  <c:v>46226</c:v>
                </c:pt>
                <c:pt idx="147">
                  <c:v>46233</c:v>
                </c:pt>
                <c:pt idx="148">
                  <c:v>46240</c:v>
                </c:pt>
                <c:pt idx="149">
                  <c:v>46247</c:v>
                </c:pt>
                <c:pt idx="150">
                  <c:v>46254</c:v>
                </c:pt>
                <c:pt idx="151">
                  <c:v>46261</c:v>
                </c:pt>
                <c:pt idx="152">
                  <c:v>46268</c:v>
                </c:pt>
                <c:pt idx="153">
                  <c:v>46275</c:v>
                </c:pt>
                <c:pt idx="154">
                  <c:v>46282</c:v>
                </c:pt>
                <c:pt idx="155">
                  <c:v>46289</c:v>
                </c:pt>
              </c:numCache>
            </c:numRef>
          </c:cat>
          <c:val>
            <c:numRef>
              <c:f>Cotton25!$C$81:$C$236</c:f>
              <c:numCache>
                <c:formatCode>0.0000</c:formatCode>
                <c:ptCount val="156"/>
              </c:numCache>
            </c:numRef>
          </c:val>
          <c:smooth val="0"/>
          <c:extLst>
            <c:ext xmlns:c16="http://schemas.microsoft.com/office/drawing/2014/chart" uri="{C3380CC4-5D6E-409C-BE32-E72D297353CC}">
              <c16:uniqueId val="{00000001-50FC-4A13-93B4-98B95F8DA7A7}"/>
            </c:ext>
          </c:extLst>
        </c:ser>
        <c:dLbls>
          <c:showLegendKey val="0"/>
          <c:showVal val="0"/>
          <c:showCatName val="0"/>
          <c:showSerName val="0"/>
          <c:showPercent val="0"/>
          <c:showBubbleSize val="0"/>
        </c:dLbls>
        <c:smooth val="0"/>
        <c:axId val="2050337072"/>
        <c:axId val="2050337616"/>
      </c:lineChart>
      <c:catAx>
        <c:axId val="20503370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Forecast period</a:t>
                </a:r>
              </a:p>
            </c:rich>
          </c:tx>
          <c:layout>
            <c:manualLayout>
              <c:xMode val="edge"/>
              <c:yMode val="edge"/>
              <c:x val="0.40343716037132021"/>
              <c:y val="0.9469159540136392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m/d/yyyy" sourceLinked="0"/>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Arial"/>
                <a:ea typeface="Arial"/>
                <a:cs typeface="Arial"/>
              </a:defRPr>
            </a:pPr>
            <a:endParaRPr lang="en-US"/>
          </a:p>
        </c:txPr>
        <c:crossAx val="2050337616"/>
        <c:crosses val="autoZero"/>
        <c:auto val="0"/>
        <c:lblAlgn val="ctr"/>
        <c:lblOffset val="100"/>
        <c:tickLblSkip val="2"/>
        <c:tickMarkSkip val="1"/>
        <c:noMultiLvlLbl val="0"/>
      </c:catAx>
      <c:valAx>
        <c:axId val="2050337616"/>
        <c:scaling>
          <c:orientation val="minMax"/>
          <c:max val="0.9"/>
          <c:min val="0"/>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MYA</a:t>
                </a:r>
                <a:r>
                  <a:rPr lang="en-US" baseline="0"/>
                  <a:t> price (s</a:t>
                </a:r>
                <a:r>
                  <a:rPr lang="en-US"/>
                  <a:t>eason-average price) ($/pound)</a:t>
                </a:r>
              </a:p>
            </c:rich>
          </c:tx>
          <c:layout>
            <c:manualLayout>
              <c:xMode val="edge"/>
              <c:yMode val="edge"/>
              <c:x val="1.2274959083469721E-2"/>
              <c:y val="0.2639886728649593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0" sourceLinked="0"/>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1" i="0" u="none" strike="noStrike" kern="1200" baseline="0">
                <a:solidFill>
                  <a:srgbClr val="000000"/>
                </a:solidFill>
                <a:latin typeface="Arial"/>
                <a:ea typeface="Arial"/>
                <a:cs typeface="Arial"/>
              </a:defRPr>
            </a:pPr>
            <a:endParaRPr lang="en-US"/>
          </a:p>
        </c:txPr>
        <c:crossAx val="2050337072"/>
        <c:crosses val="autoZero"/>
        <c:crossBetween val="between"/>
        <c:majorUnit val="5.000000000000001E-2"/>
      </c:valAx>
      <c:spPr>
        <a:solidFill>
          <a:srgbClr val="FFFFFF"/>
        </a:solidFill>
        <a:ln w="12700">
          <a:solidFill>
            <a:srgbClr val="808080"/>
          </a:solidFill>
          <a:prstDash val="solid"/>
        </a:ln>
        <a:effectLst/>
      </c:spPr>
    </c:plotArea>
    <c:legend>
      <c:legendPos val="r"/>
      <c:layout>
        <c:manualLayout>
          <c:xMode val="edge"/>
          <c:yMode val="edge"/>
          <c:x val="0.8056897766458383"/>
          <c:y val="0.34582677165354331"/>
          <c:w val="0.19098659568967483"/>
          <c:h val="7.6573842903783371E-2"/>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9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xdr:colOff>
      <xdr:row>51</xdr:row>
      <xdr:rowOff>0</xdr:rowOff>
    </xdr:from>
    <xdr:to>
      <xdr:col>10</xdr:col>
      <xdr:colOff>1162050</xdr:colOff>
      <xdr:row>92</xdr:row>
      <xdr:rowOff>0</xdr:rowOff>
    </xdr:to>
    <xdr:graphicFrame macro="">
      <xdr:nvGraphicFramePr>
        <xdr:cNvPr id="3" name="Chart 8" descr="Graph of the futures forecast of US corn producers’ season average price received and price loss coverage payment rate for the marketing year 2022/23. The y-axis has the season average price received in dollars per bushel, the secondary y-axis has the price loss coverage payment rate in dollars per bushel, and the x-axis has the forecast period starting in May 2022 and ending in August 2023. 7 lines are on the graph. The first line is a maroon line with squares that shows the actual season average price. A light blue line shows the futures season average price. A teal line shows the WASDE season average price projection. A green line with x’s shows the reference price. A dark blue line with stars shows the national marketing assistance loan rate. A pink line with diamonds shows the futures PLC payment rate forecast. A black line shows the WASDE price loss coverage payment rate projection.">
          <a:extLst>
            <a:ext uri="{FF2B5EF4-FFF2-40B4-BE49-F238E27FC236}">
              <a16:creationId xmlns:a16="http://schemas.microsoft.com/office/drawing/2014/main" id="{EC344C7C-94A7-4258-801E-08CA6390E4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51</xdr:row>
      <xdr:rowOff>0</xdr:rowOff>
    </xdr:from>
    <xdr:to>
      <xdr:col>10</xdr:col>
      <xdr:colOff>1162050</xdr:colOff>
      <xdr:row>92</xdr:row>
      <xdr:rowOff>0</xdr:rowOff>
    </xdr:to>
    <xdr:graphicFrame macro="">
      <xdr:nvGraphicFramePr>
        <xdr:cNvPr id="2" name="Chart 8" descr="Graph of the futures forecast of US corn producers’ season average price received and price loss coverage payment rate for the marketing year 2022/23. The y-axis has the season average price received in dollars per bushel, the secondary y-axis has the price loss coverage payment rate in dollars per bushel, and the x-axis has the forecast period starting in May 2022 and ending in August 2023. 7 lines are on the graph. The first line is a maroon line with squares that shows the actual season average price. A light blue line shows the futures season average price. A teal line shows the WASDE season average price projection. A green line with x’s shows the reference price. A dark blue line with stars shows the national marketing assistance loan rate. A pink line with diamonds shows the futures PLC payment rate forecast. A black line shows the WASDE price loss coverage payment rate projection.">
          <a:extLst>
            <a:ext uri="{FF2B5EF4-FFF2-40B4-BE49-F238E27FC236}">
              <a16:creationId xmlns:a16="http://schemas.microsoft.com/office/drawing/2014/main" id="{80EE0F71-7547-448F-9D6A-0EBBE6C6F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51</xdr:row>
      <xdr:rowOff>0</xdr:rowOff>
    </xdr:from>
    <xdr:to>
      <xdr:col>10</xdr:col>
      <xdr:colOff>1162050</xdr:colOff>
      <xdr:row>92</xdr:row>
      <xdr:rowOff>0</xdr:rowOff>
    </xdr:to>
    <xdr:graphicFrame macro="">
      <xdr:nvGraphicFramePr>
        <xdr:cNvPr id="2" name="Chart 8" descr="Graph of the futures forecast of US corn producers’ season average price received and price loss coverage payment rate for the marketing year 2022/23. The y-axis has the season average price received in dollars per bushel, the secondary y-axis has the price loss coverage payment rate in dollars per bushel, and the x-axis has the forecast period starting in May 2022 and ending in August 2023. 7 lines are on the graph. The first line is a maroon line with squares that shows the actual season average price. A light blue line shows the futures season average price. A teal line shows the WASDE season average price projection. A green line with x’s shows the reference price. A dark blue line with stars shows the national marketing assistance loan rate. A pink line with diamonds shows the futures PLC payment rate forecast. A black line shows the WASDE price loss coverage payment rate projection.">
          <a:extLst>
            <a:ext uri="{FF2B5EF4-FFF2-40B4-BE49-F238E27FC236}">
              <a16:creationId xmlns:a16="http://schemas.microsoft.com/office/drawing/2014/main" id="{D3BF10B7-B231-4C4E-ACDF-96D019F82B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51</xdr:row>
      <xdr:rowOff>0</xdr:rowOff>
    </xdr:from>
    <xdr:to>
      <xdr:col>10</xdr:col>
      <xdr:colOff>1162050</xdr:colOff>
      <xdr:row>92</xdr:row>
      <xdr:rowOff>0</xdr:rowOff>
    </xdr:to>
    <xdr:graphicFrame macro="">
      <xdr:nvGraphicFramePr>
        <xdr:cNvPr id="2" name="Chart 8" descr="Graph of the futures forecast of US corn producers’ season average price received and price loss coverage payment rate for the marketing year 2022/23. The y-axis has the season average price received in dollars per bushel, the secondary y-axis has the price loss coverage payment rate in dollars per bushel, and the x-axis has the forecast period starting in May 2022 and ending in August 2023. 7 lines are on the graph. The first line is a maroon line with squares that shows the actual season average price. A light blue line shows the futures season average price. A teal line shows the WASDE season average price projection. A green line with x’s shows the reference price. A dark blue line with stars shows the national marketing assistance loan rate. A pink line with diamonds shows the futures PLC payment rate forecast. A black line shows the WASDE price loss coverage payment rate projection.">
          <a:extLst>
            <a:ext uri="{FF2B5EF4-FFF2-40B4-BE49-F238E27FC236}">
              <a16:creationId xmlns:a16="http://schemas.microsoft.com/office/drawing/2014/main" id="{31F62D4A-AEA9-4234-8F63-546529F7B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51</xdr:row>
      <xdr:rowOff>0</xdr:rowOff>
    </xdr:from>
    <xdr:to>
      <xdr:col>10</xdr:col>
      <xdr:colOff>1162050</xdr:colOff>
      <xdr:row>92</xdr:row>
      <xdr:rowOff>0</xdr:rowOff>
    </xdr:to>
    <xdr:graphicFrame macro="">
      <xdr:nvGraphicFramePr>
        <xdr:cNvPr id="2" name="Chart 8" descr="Graph of the futures forecast of US corn producers’ season average price received and price loss coverage payment rate for the marketing year 2022/23. The y-axis has the season average price received in dollars per bushel, the secondary y-axis has the price loss coverage payment rate in dollars per bushel, and the x-axis has the forecast period starting in May 2022 and ending in August 2023. 7 lines are on the graph. The first line is a maroon line with squares that shows the actual season average price. A light blue line shows the futures season average price. A teal line shows the WASDE season average price projection. A green line with x’s shows the reference price. A dark blue line with stars shows the national marketing assistance loan rate. A pink line with diamonds shows the futures PLC payment rate forecast. A black line shows the WASDE price loss coverage payment rate projection.">
          <a:extLst>
            <a:ext uri="{FF2B5EF4-FFF2-40B4-BE49-F238E27FC236}">
              <a16:creationId xmlns:a16="http://schemas.microsoft.com/office/drawing/2014/main" id="{CDAA4FEE-1844-4552-86E2-914711F59A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51</xdr:row>
      <xdr:rowOff>0</xdr:rowOff>
    </xdr:from>
    <xdr:to>
      <xdr:col>10</xdr:col>
      <xdr:colOff>1162050</xdr:colOff>
      <xdr:row>92</xdr:row>
      <xdr:rowOff>0</xdr:rowOff>
    </xdr:to>
    <xdr:graphicFrame macro="">
      <xdr:nvGraphicFramePr>
        <xdr:cNvPr id="2" name="Chart 8" descr="Graph of the futures forecast of US corn producers’ season average price received and price loss coverage payment rate for the marketing year 2022/23. The y-axis has the season average price received in dollars per bushel, the secondary y-axis has the price loss coverage payment rate in dollars per bushel, and the x-axis has the forecast period starting in May 2022 and ending in August 2023. 7 lines are on the graph. The first line is a maroon line with squares that shows the actual season average price. A light blue line shows the futures season average price. A teal line shows the WASDE season average price projection. A green line with x’s shows the reference price. A dark blue line with stars shows the national marketing assistance loan rate. A pink line with diamonds shows the futures PLC payment rate forecast. A black line shows the WASDE price loss coverage payment rate projection.">
          <a:extLst>
            <a:ext uri="{FF2B5EF4-FFF2-40B4-BE49-F238E27FC236}">
              <a16:creationId xmlns:a16="http://schemas.microsoft.com/office/drawing/2014/main" id="{77521F9B-8F3C-4D41-9E61-E86F00516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34</xdr:row>
      <xdr:rowOff>0</xdr:rowOff>
    </xdr:from>
    <xdr:to>
      <xdr:col>10</xdr:col>
      <xdr:colOff>1162050</xdr:colOff>
      <xdr:row>75</xdr:row>
      <xdr:rowOff>0</xdr:rowOff>
    </xdr:to>
    <xdr:graphicFrame macro="">
      <xdr:nvGraphicFramePr>
        <xdr:cNvPr id="2" name="Chart 8" descr="Graph of the futures forecast of US corn producers’ season average price received and price loss coverage payment rate for the marketing year 2022/23. The y-axis has the season average price received in dollars per bushel, the secondary y-axis has the price loss coverage payment rate in dollars per bushel, and the x-axis has the forecast period starting in May 2022 and ending in August 2023. 7 lines are on the graph. The first line is a maroon line with squares that shows the actual season average price. A light blue line shows the futures season average price. A teal line shows the WASDE season average price projection. A green line with x’s shows the reference price. A dark blue line with stars shows the national marketing assistance loan rate. A pink line with diamonds shows the futures PLC payment rate forecast. A black line shows the WASDE price loss coverage payment rate projection.">
          <a:extLst>
            <a:ext uri="{FF2B5EF4-FFF2-40B4-BE49-F238E27FC236}">
              <a16:creationId xmlns:a16="http://schemas.microsoft.com/office/drawing/2014/main" id="{8DDD8E60-4111-4BA1-AB32-A56A49076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34</xdr:row>
      <xdr:rowOff>0</xdr:rowOff>
    </xdr:from>
    <xdr:to>
      <xdr:col>10</xdr:col>
      <xdr:colOff>1162050</xdr:colOff>
      <xdr:row>75</xdr:row>
      <xdr:rowOff>0</xdr:rowOff>
    </xdr:to>
    <xdr:graphicFrame macro="">
      <xdr:nvGraphicFramePr>
        <xdr:cNvPr id="2" name="Chart 8" descr="Graph of the futures forecast of US corn producers’ season average price received and price loss coverage payment rate for the marketing year 2022/23. The y-axis has the season average price received in dollars per bushel, the secondary y-axis has the price loss coverage payment rate in dollars per bushel, and the x-axis has the forecast period starting in May 2022 and ending in August 2023. 7 lines are on the graph. The first line is a maroon line with squares that shows the actual season average price. A light blue line shows the futures season average price. A teal line shows the WASDE season average price projection. A green line with x’s shows the reference price. A dark blue line with stars shows the national marketing assistance loan rate. A pink line with diamonds shows the futures PLC payment rate forecast. A black line shows the WASDE price loss coverage payment rate projection.">
          <a:extLst>
            <a:ext uri="{FF2B5EF4-FFF2-40B4-BE49-F238E27FC236}">
              <a16:creationId xmlns:a16="http://schemas.microsoft.com/office/drawing/2014/main" id="{51D6401D-3A98-4CB0-B70A-D2FA0D7A56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245"/>
  <sheetViews>
    <sheetView tabSelected="1" zoomScaleNormal="100" workbookViewId="0"/>
  </sheetViews>
  <sheetFormatPr defaultRowHeight="12.75"/>
  <cols>
    <col min="1" max="12" width="17.5703125" customWidth="1"/>
    <col min="13" max="16" width="10.85546875" bestFit="1" customWidth="1"/>
    <col min="17" max="17" width="11.140625" customWidth="1"/>
  </cols>
  <sheetData>
    <row r="1" spans="1:15" s="13" customFormat="1" ht="15.75" customHeight="1" thickBot="1">
      <c r="A1" s="39" t="s">
        <v>115</v>
      </c>
      <c r="B1" s="39"/>
      <c r="C1" s="39"/>
      <c r="D1" s="39"/>
      <c r="E1" s="39"/>
      <c r="F1" s="39"/>
      <c r="G1" s="39"/>
      <c r="H1" s="39"/>
      <c r="I1" s="94"/>
      <c r="J1" s="26"/>
    </row>
    <row r="2" spans="1:15" s="13" customFormat="1" ht="15.75" customHeight="1" thickBot="1">
      <c r="A2" s="57" t="s">
        <v>2</v>
      </c>
      <c r="B2" s="25"/>
      <c r="C2" s="25"/>
      <c r="D2" s="25"/>
      <c r="E2" s="25"/>
      <c r="F2" s="25"/>
      <c r="G2" s="25"/>
      <c r="H2" s="25"/>
      <c r="I2" s="25"/>
      <c r="J2" s="55"/>
    </row>
    <row r="3" spans="1:15" s="13" customFormat="1" ht="15.75" customHeight="1" thickBot="1">
      <c r="A3" s="57"/>
      <c r="B3" s="40" t="s">
        <v>33</v>
      </c>
      <c r="C3" s="42" t="s">
        <v>28</v>
      </c>
      <c r="D3" s="25"/>
      <c r="E3" s="25"/>
      <c r="F3" s="25"/>
      <c r="G3" s="25"/>
      <c r="H3" s="25"/>
      <c r="I3" s="25"/>
      <c r="J3" s="25"/>
    </row>
    <row r="4" spans="1:15" s="13" customFormat="1" ht="15.75" customHeight="1" thickBot="1">
      <c r="A4" s="57"/>
      <c r="B4" s="40" t="s">
        <v>34</v>
      </c>
      <c r="C4" s="42" t="s">
        <v>26</v>
      </c>
      <c r="D4" s="25"/>
      <c r="E4" s="25"/>
      <c r="F4" s="25"/>
      <c r="G4" s="25"/>
      <c r="H4" s="25"/>
      <c r="I4" s="25"/>
      <c r="J4" s="25"/>
    </row>
    <row r="5" spans="1:15" s="13" customFormat="1" ht="15.75" customHeight="1">
      <c r="A5" s="57"/>
      <c r="B5" s="25"/>
      <c r="C5" s="25"/>
      <c r="D5" s="25"/>
      <c r="E5" s="104" t="s">
        <v>113</v>
      </c>
      <c r="F5" s="104" t="s">
        <v>113</v>
      </c>
      <c r="G5" s="104" t="s">
        <v>113</v>
      </c>
      <c r="H5" s="25"/>
      <c r="I5" s="25"/>
      <c r="J5" s="25"/>
    </row>
    <row r="6" spans="1:15" s="13" customFormat="1" ht="15.75" customHeight="1" thickBot="1">
      <c r="A6" s="57" t="s">
        <v>3</v>
      </c>
      <c r="B6" s="25"/>
      <c r="C6" s="101" t="s">
        <v>29</v>
      </c>
      <c r="D6" s="101" t="s">
        <v>112</v>
      </c>
      <c r="E6" s="101" t="s">
        <v>4</v>
      </c>
      <c r="F6" s="101" t="s">
        <v>24</v>
      </c>
      <c r="G6" s="101" t="s">
        <v>25</v>
      </c>
      <c r="H6" s="25"/>
      <c r="I6" s="25"/>
      <c r="J6" s="25"/>
    </row>
    <row r="7" spans="1:15" s="13" customFormat="1" ht="15.75" customHeight="1" thickBot="1">
      <c r="A7" s="57"/>
      <c r="B7" s="25"/>
      <c r="C7" s="102"/>
      <c r="D7" s="103" t="s">
        <v>23</v>
      </c>
      <c r="E7" s="103" t="s">
        <v>23</v>
      </c>
      <c r="F7" s="103" t="s">
        <v>23</v>
      </c>
      <c r="G7" s="103" t="s">
        <v>23</v>
      </c>
      <c r="H7" s="25"/>
      <c r="I7" s="25"/>
      <c r="J7" s="25"/>
    </row>
    <row r="8" spans="1:15" s="13" customFormat="1" ht="15.75" customHeight="1" thickBot="1">
      <c r="A8" s="57"/>
      <c r="B8" s="40" t="s">
        <v>5</v>
      </c>
      <c r="C8" s="93">
        <f>LOOKUP("End of Data",J99:J244,A99:A244)</f>
        <v>45778</v>
      </c>
      <c r="D8" s="24">
        <f>J27</f>
        <v>4.3648808300000006</v>
      </c>
      <c r="E8" s="84">
        <f>F41</f>
        <v>0</v>
      </c>
      <c r="F8" s="84">
        <f>K47</f>
        <v>4.3648808300000006</v>
      </c>
      <c r="G8" s="84">
        <f>L47</f>
        <v>4.3648808300000006</v>
      </c>
      <c r="H8" s="25"/>
      <c r="I8" s="25"/>
      <c r="J8" s="25"/>
    </row>
    <row r="9" spans="1:15" s="13" customFormat="1" ht="15.75" customHeight="1" thickBot="1">
      <c r="A9" s="26"/>
      <c r="B9" s="41" t="s">
        <v>27</v>
      </c>
      <c r="C9" s="93">
        <f>IF(LOOKUP("End of Data",J99:J244,D99:D244)=0,"NA",LOOKUP("End of Data",J99:J244,D99:D244))</f>
        <v>45757</v>
      </c>
      <c r="D9" s="24">
        <f>IF(LOOKUP("End of Data",J99:J244,C99:C244)=0,"NA",LOOKUP("End of Data",J99:J244,C99:C244))</f>
        <v>4.3499999999999996</v>
      </c>
      <c r="E9" s="84">
        <f>F42</f>
        <v>0</v>
      </c>
      <c r="F9" s="84">
        <f>K48</f>
        <v>4.3499999999999996</v>
      </c>
      <c r="G9" s="84">
        <f>L48</f>
        <v>4.3499999999999996</v>
      </c>
      <c r="H9" s="26"/>
      <c r="I9" s="26"/>
      <c r="J9" s="26"/>
    </row>
    <row r="10" spans="1:15" s="13" customFormat="1" ht="15.75" customHeight="1">
      <c r="A10" s="35"/>
      <c r="C10" s="36"/>
      <c r="D10" s="4"/>
      <c r="E10" s="4"/>
      <c r="F10" s="4"/>
      <c r="H10" s="4"/>
      <c r="I10" s="4"/>
    </row>
    <row r="11" spans="1:15" s="13" customFormat="1" ht="13.15" customHeight="1" thickBot="1">
      <c r="A11" s="48" t="s">
        <v>32</v>
      </c>
      <c r="B11" s="48"/>
      <c r="C11" s="48"/>
      <c r="D11" s="48"/>
      <c r="E11" s="48"/>
      <c r="F11" s="48"/>
      <c r="G11" s="50"/>
      <c r="H11" s="59"/>
      <c r="I11" s="48"/>
      <c r="J11" s="48"/>
    </row>
    <row r="12" spans="1:15" s="13" customFormat="1" ht="66.75" customHeight="1" thickBot="1">
      <c r="A12" s="58" t="s">
        <v>21</v>
      </c>
      <c r="B12" s="58" t="s">
        <v>109</v>
      </c>
      <c r="C12" s="58" t="s">
        <v>91</v>
      </c>
      <c r="D12" s="58" t="s">
        <v>111</v>
      </c>
      <c r="E12" s="58" t="s">
        <v>142</v>
      </c>
      <c r="F12" s="58" t="s">
        <v>141</v>
      </c>
      <c r="G12" s="58" t="s">
        <v>157</v>
      </c>
      <c r="H12" s="58" t="s">
        <v>110</v>
      </c>
      <c r="I12" s="58" t="s">
        <v>155</v>
      </c>
      <c r="J12" s="58" t="s">
        <v>156</v>
      </c>
    </row>
    <row r="13" spans="1:15" s="13" customFormat="1" ht="13.15" customHeight="1">
      <c r="B13" s="37" t="s">
        <v>23</v>
      </c>
      <c r="C13" s="33"/>
      <c r="D13" s="37" t="s">
        <v>23</v>
      </c>
      <c r="E13" s="37" t="s">
        <v>23</v>
      </c>
      <c r="F13" s="33" t="s">
        <v>6</v>
      </c>
      <c r="G13" s="33"/>
      <c r="H13" s="37" t="s">
        <v>23</v>
      </c>
      <c r="I13" s="37" t="s">
        <v>23</v>
      </c>
      <c r="J13" s="33" t="s">
        <v>23</v>
      </c>
    </row>
    <row r="14" spans="1:15" s="13" customFormat="1" ht="13.15" customHeight="1">
      <c r="A14" s="56" t="s">
        <v>8</v>
      </c>
      <c r="B14" s="19">
        <v>3.98</v>
      </c>
      <c r="C14" s="34" t="s">
        <v>11</v>
      </c>
      <c r="D14" s="19" t="s">
        <v>59</v>
      </c>
      <c r="E14" s="19">
        <v>0.16927500000000001</v>
      </c>
      <c r="F14" s="19">
        <v>5.98</v>
      </c>
      <c r="G14" s="12" t="s">
        <v>22</v>
      </c>
      <c r="H14" s="19" t="str">
        <f>IF(EXACT(D14,"NA"),"NA",D14+E14)</f>
        <v>NA</v>
      </c>
      <c r="I14" s="19">
        <f>IF(EXACT(B14,"NA"),H14,B14)</f>
        <v>3.98</v>
      </c>
      <c r="J14" s="19">
        <f t="shared" ref="J14:J25" si="0">(I14*F14)/100</f>
        <v>0.23800400000000002</v>
      </c>
      <c r="L14" s="18"/>
      <c r="M14" s="20"/>
      <c r="O14" s="20"/>
    </row>
    <row r="15" spans="1:15" s="13" customFormat="1" ht="13.15" customHeight="1">
      <c r="A15" s="56" t="s">
        <v>9</v>
      </c>
      <c r="B15" s="19">
        <v>3.99</v>
      </c>
      <c r="C15" s="34" t="s">
        <v>11</v>
      </c>
      <c r="D15" s="19" t="s">
        <v>59</v>
      </c>
      <c r="E15" s="19">
        <v>-0.223</v>
      </c>
      <c r="F15" s="19">
        <v>12.68</v>
      </c>
      <c r="G15" s="12" t="s">
        <v>22</v>
      </c>
      <c r="H15" s="19" t="str">
        <f t="shared" ref="H15:H25" si="1">IF(EXACT(D15,"NA"),"NA",D15+E15)</f>
        <v>NA</v>
      </c>
      <c r="I15" s="19">
        <f>IF(EXACT(B15,"NA"),IF(EXACT(H15,"NA"),AVERAGE(I14,I16),H15),B15)</f>
        <v>3.99</v>
      </c>
      <c r="J15" s="19">
        <f t="shared" si="0"/>
        <v>0.50593200000000005</v>
      </c>
      <c r="L15" s="18"/>
      <c r="M15" s="20"/>
      <c r="O15" s="20"/>
    </row>
    <row r="16" spans="1:15" s="13" customFormat="1" ht="13.15" customHeight="1">
      <c r="A16" s="56" t="s">
        <v>10</v>
      </c>
      <c r="B16" s="19">
        <v>4.07</v>
      </c>
      <c r="C16" s="34" t="s">
        <v>11</v>
      </c>
      <c r="D16" s="19" t="s">
        <v>59</v>
      </c>
      <c r="E16" s="19">
        <v>-0.20480000000000001</v>
      </c>
      <c r="F16" s="19">
        <v>12.28</v>
      </c>
      <c r="G16" s="12" t="s">
        <v>22</v>
      </c>
      <c r="H16" s="19" t="str">
        <f t="shared" si="1"/>
        <v>NA</v>
      </c>
      <c r="I16" s="19">
        <f t="shared" ref="I16:I24" si="2">IF(EXACT(B16,"NA"),IF(EXACT(H16,"NA"),AVERAGE(I15,I17),H16),B16)</f>
        <v>4.07</v>
      </c>
      <c r="J16" s="19">
        <f t="shared" si="0"/>
        <v>0.49979599999999996</v>
      </c>
      <c r="L16" s="18"/>
      <c r="M16" s="20"/>
      <c r="O16" s="20"/>
    </row>
    <row r="17" spans="1:15" s="13" customFormat="1" ht="13.15" customHeight="1">
      <c r="A17" s="56" t="s">
        <v>11</v>
      </c>
      <c r="B17" s="19">
        <v>4.2300000000000004</v>
      </c>
      <c r="C17" s="34" t="s">
        <v>14</v>
      </c>
      <c r="D17" s="19" t="s">
        <v>59</v>
      </c>
      <c r="E17" s="19">
        <v>-0.20505000000000001</v>
      </c>
      <c r="F17" s="19">
        <v>9.64</v>
      </c>
      <c r="G17" s="12" t="s">
        <v>22</v>
      </c>
      <c r="H17" s="19" t="str">
        <f t="shared" si="1"/>
        <v>NA</v>
      </c>
      <c r="I17" s="19">
        <f t="shared" si="2"/>
        <v>4.2300000000000004</v>
      </c>
      <c r="J17" s="19">
        <f t="shared" si="0"/>
        <v>0.40777200000000008</v>
      </c>
      <c r="L17" s="18"/>
      <c r="M17" s="20"/>
      <c r="O17" s="20"/>
    </row>
    <row r="18" spans="1:15" s="13" customFormat="1" ht="13.15" customHeight="1">
      <c r="A18" s="56" t="s">
        <v>12</v>
      </c>
      <c r="B18" s="19">
        <v>4.29</v>
      </c>
      <c r="C18" s="34" t="s">
        <v>14</v>
      </c>
      <c r="D18" s="19" t="s">
        <v>59</v>
      </c>
      <c r="E18" s="19">
        <v>-0.28239999999999998</v>
      </c>
      <c r="F18" s="19">
        <v>13.8</v>
      </c>
      <c r="G18" s="12" t="s">
        <v>22</v>
      </c>
      <c r="H18" s="19" t="str">
        <f t="shared" si="1"/>
        <v>NA</v>
      </c>
      <c r="I18" s="19">
        <f t="shared" si="2"/>
        <v>4.29</v>
      </c>
      <c r="J18" s="19">
        <f t="shared" si="0"/>
        <v>0.5920200000000001</v>
      </c>
      <c r="L18" s="18"/>
      <c r="M18" s="20"/>
      <c r="O18" s="20"/>
    </row>
    <row r="19" spans="1:15" s="13" customFormat="1" ht="13.15" customHeight="1">
      <c r="A19" s="56" t="s">
        <v>13</v>
      </c>
      <c r="B19" s="19">
        <v>4.58</v>
      </c>
      <c r="C19" s="34" t="s">
        <v>14</v>
      </c>
      <c r="D19" s="19" t="s">
        <v>59</v>
      </c>
      <c r="E19" s="19">
        <v>-0.18375</v>
      </c>
      <c r="F19" s="19">
        <v>7.32</v>
      </c>
      <c r="G19" s="12" t="s">
        <v>22</v>
      </c>
      <c r="H19" s="19" t="str">
        <f t="shared" si="1"/>
        <v>NA</v>
      </c>
      <c r="I19" s="19">
        <f t="shared" si="2"/>
        <v>4.58</v>
      </c>
      <c r="J19" s="19">
        <f t="shared" si="0"/>
        <v>0.33525600000000005</v>
      </c>
      <c r="L19" s="18"/>
      <c r="M19" s="20"/>
      <c r="O19" s="20"/>
    </row>
    <row r="20" spans="1:15" s="13" customFormat="1" ht="13.15" customHeight="1">
      <c r="A20" s="56" t="s">
        <v>14</v>
      </c>
      <c r="B20" s="19">
        <v>4.57</v>
      </c>
      <c r="C20" s="34" t="s">
        <v>16</v>
      </c>
      <c r="D20" s="19">
        <v>4.6425000000000001</v>
      </c>
      <c r="E20" s="19">
        <v>-0.21382499999999999</v>
      </c>
      <c r="F20" s="19">
        <v>7.52</v>
      </c>
      <c r="G20" s="12" t="s">
        <v>22</v>
      </c>
      <c r="H20" s="19">
        <f t="shared" si="1"/>
        <v>4.4286750000000001</v>
      </c>
      <c r="I20" s="19">
        <f t="shared" si="2"/>
        <v>4.57</v>
      </c>
      <c r="J20" s="19">
        <f t="shared" si="0"/>
        <v>0.34366399999999997</v>
      </c>
      <c r="L20" s="18"/>
      <c r="M20" s="20"/>
      <c r="O20" s="20"/>
    </row>
    <row r="21" spans="1:15" s="13" customFormat="1" ht="13.15" customHeight="1">
      <c r="A21" s="56" t="s">
        <v>15</v>
      </c>
      <c r="B21" s="19" t="s">
        <v>59</v>
      </c>
      <c r="C21" s="34" t="s">
        <v>16</v>
      </c>
      <c r="D21" s="19">
        <v>4.6425000000000001</v>
      </c>
      <c r="E21" s="19">
        <v>-0.26784999999999998</v>
      </c>
      <c r="F21" s="19">
        <v>6</v>
      </c>
      <c r="G21" s="12" t="s">
        <v>22</v>
      </c>
      <c r="H21" s="19">
        <f t="shared" si="1"/>
        <v>4.3746499999999999</v>
      </c>
      <c r="I21" s="19">
        <f t="shared" si="2"/>
        <v>4.3746499999999999</v>
      </c>
      <c r="J21" s="19">
        <f t="shared" si="0"/>
        <v>0.26247900000000002</v>
      </c>
      <c r="L21" s="18"/>
      <c r="M21" s="20"/>
      <c r="O21" s="20"/>
    </row>
    <row r="22" spans="1:15" s="13" customFormat="1" ht="13.15" customHeight="1">
      <c r="A22" s="56" t="s">
        <v>16</v>
      </c>
      <c r="B22" s="19" t="s">
        <v>59</v>
      </c>
      <c r="C22" s="34" t="s">
        <v>18</v>
      </c>
      <c r="D22" s="19">
        <v>4.7225000000000001</v>
      </c>
      <c r="E22" s="19">
        <v>-0.159275</v>
      </c>
      <c r="F22" s="19">
        <v>5.34</v>
      </c>
      <c r="G22" s="12" t="s">
        <v>22</v>
      </c>
      <c r="H22" s="19">
        <f t="shared" si="1"/>
        <v>4.5632250000000001</v>
      </c>
      <c r="I22" s="19">
        <f t="shared" si="2"/>
        <v>4.5632250000000001</v>
      </c>
      <c r="J22" s="19">
        <f t="shared" si="0"/>
        <v>0.24367621499999997</v>
      </c>
      <c r="L22" s="18"/>
      <c r="M22" s="20"/>
      <c r="O22" s="20"/>
    </row>
    <row r="23" spans="1:15" s="13" customFormat="1" ht="13.15" customHeight="1">
      <c r="A23" s="56" t="s">
        <v>17</v>
      </c>
      <c r="B23" s="19" t="s">
        <v>59</v>
      </c>
      <c r="C23" s="34" t="s">
        <v>18</v>
      </c>
      <c r="D23" s="19">
        <v>4.7225000000000001</v>
      </c>
      <c r="E23" s="19">
        <v>-9.69249999999999E-2</v>
      </c>
      <c r="F23" s="19">
        <v>7</v>
      </c>
      <c r="G23" s="12" t="s">
        <v>22</v>
      </c>
      <c r="H23" s="19">
        <f t="shared" si="1"/>
        <v>4.6255750000000004</v>
      </c>
      <c r="I23" s="19">
        <f t="shared" si="2"/>
        <v>4.6255750000000004</v>
      </c>
      <c r="J23" s="19">
        <f t="shared" si="0"/>
        <v>0.32379025000000006</v>
      </c>
      <c r="L23" s="18"/>
      <c r="M23" s="20"/>
      <c r="O23" s="20"/>
    </row>
    <row r="24" spans="1:15" s="13" customFormat="1" ht="13.15" customHeight="1">
      <c r="A24" s="56" t="s">
        <v>18</v>
      </c>
      <c r="B24" s="19" t="s">
        <v>59</v>
      </c>
      <c r="C24" s="34" t="s">
        <v>20</v>
      </c>
      <c r="D24" s="19">
        <v>4.3724999999999996</v>
      </c>
      <c r="E24" s="19">
        <v>0.57402500000000001</v>
      </c>
      <c r="F24" s="19">
        <v>5.9</v>
      </c>
      <c r="G24" s="12" t="s">
        <v>22</v>
      </c>
      <c r="H24" s="19">
        <f t="shared" si="1"/>
        <v>4.9465249999999994</v>
      </c>
      <c r="I24" s="19">
        <f t="shared" si="2"/>
        <v>4.9465249999999994</v>
      </c>
      <c r="J24" s="19">
        <f t="shared" si="0"/>
        <v>0.29184497500000001</v>
      </c>
      <c r="L24" s="18"/>
      <c r="M24" s="20"/>
      <c r="O24" s="20"/>
    </row>
    <row r="25" spans="1:15" s="13" customFormat="1" ht="13.15" customHeight="1">
      <c r="A25" s="56" t="s">
        <v>19</v>
      </c>
      <c r="B25" s="19" t="s">
        <v>59</v>
      </c>
      <c r="C25" s="34" t="s">
        <v>20</v>
      </c>
      <c r="D25" s="19">
        <v>4.3724999999999996</v>
      </c>
      <c r="E25" s="19">
        <v>0.53034999999999999</v>
      </c>
      <c r="F25" s="19">
        <v>6.54</v>
      </c>
      <c r="G25" s="12" t="s">
        <v>22</v>
      </c>
      <c r="H25" s="19">
        <f t="shared" si="1"/>
        <v>4.9028499999999999</v>
      </c>
      <c r="I25" s="19">
        <f t="shared" ref="I25" si="3">IF(EXACT(B25,"NA"),H25,B25)</f>
        <v>4.9028499999999999</v>
      </c>
      <c r="J25" s="19">
        <f t="shared" si="0"/>
        <v>0.32064639</v>
      </c>
      <c r="L25" s="18"/>
      <c r="M25" s="20"/>
      <c r="O25" s="20"/>
    </row>
    <row r="26" spans="1:15" s="13" customFormat="1" ht="13.15" customHeight="1">
      <c r="A26" s="56"/>
      <c r="B26" s="18"/>
      <c r="C26" s="34"/>
      <c r="D26" s="18"/>
      <c r="E26" s="18"/>
      <c r="F26" s="18"/>
      <c r="G26" s="12"/>
      <c r="H26" s="18"/>
      <c r="I26" s="18"/>
      <c r="J26" s="18"/>
      <c r="L26" s="18"/>
      <c r="M26" s="20"/>
      <c r="O26" s="20"/>
    </row>
    <row r="27" spans="1:15" s="13" customFormat="1" ht="13.15" customHeight="1" thickBot="1">
      <c r="A27" s="17"/>
      <c r="B27" s="16"/>
      <c r="C27" s="16"/>
      <c r="D27" s="16"/>
      <c r="E27" s="31"/>
      <c r="F27" s="89"/>
      <c r="G27" s="89"/>
      <c r="H27" s="44"/>
      <c r="I27" s="87" t="s">
        <v>114</v>
      </c>
      <c r="J27" s="88">
        <f>SUM(J14:J25)</f>
        <v>4.3648808300000006</v>
      </c>
      <c r="K27" s="20"/>
    </row>
    <row r="28" spans="1:15" ht="12.75" customHeight="1">
      <c r="A28" s="13" t="s">
        <v>7</v>
      </c>
      <c r="D28" s="3"/>
      <c r="F28" s="5"/>
      <c r="H28" s="3"/>
    </row>
    <row r="29" spans="1:15" ht="12.75" customHeight="1">
      <c r="A29" s="13" t="s">
        <v>135</v>
      </c>
    </row>
    <row r="30" spans="1:15" ht="12.75" customHeight="1">
      <c r="A30" s="13" t="s">
        <v>150</v>
      </c>
    </row>
    <row r="31" spans="1:15" ht="12.75" customHeight="1">
      <c r="A31" s="108" t="s">
        <v>158</v>
      </c>
      <c r="L31" s="21"/>
    </row>
    <row r="32" spans="1:15" ht="12.75" customHeight="1">
      <c r="L32" s="21"/>
    </row>
    <row r="33" spans="1:12">
      <c r="B33" s="14"/>
      <c r="C33" s="14"/>
      <c r="D33" s="14"/>
      <c r="E33" s="14"/>
      <c r="F33" s="14"/>
      <c r="G33" s="14"/>
      <c r="L33" s="21"/>
    </row>
    <row r="34" spans="1:12" s="27" customFormat="1" ht="13.5" thickBot="1">
      <c r="A34" s="60" t="s">
        <v>127</v>
      </c>
      <c r="B34" s="61"/>
      <c r="C34" s="30"/>
      <c r="D34" s="30"/>
      <c r="E34" s="30"/>
      <c r="F34" s="30"/>
      <c r="G34" s="30"/>
      <c r="H34" s="62"/>
      <c r="I34" s="62"/>
      <c r="L34" s="47"/>
    </row>
    <row r="35" spans="1:12" s="29" customFormat="1" ht="51" customHeight="1" thickBot="1">
      <c r="A35" s="58"/>
      <c r="B35" s="51" t="s">
        <v>35</v>
      </c>
      <c r="C35" s="51" t="s">
        <v>36</v>
      </c>
      <c r="D35" s="51" t="s">
        <v>48</v>
      </c>
      <c r="E35" s="51" t="s">
        <v>49</v>
      </c>
      <c r="F35" s="51" t="s">
        <v>50</v>
      </c>
      <c r="G35" s="51" t="s">
        <v>51</v>
      </c>
      <c r="H35" s="51" t="s">
        <v>31</v>
      </c>
      <c r="I35" s="51" t="s">
        <v>37</v>
      </c>
      <c r="L35" s="46"/>
    </row>
    <row r="36" spans="1:12" s="29" customFormat="1" ht="13.5" thickBot="1">
      <c r="A36" s="58"/>
      <c r="B36" s="66">
        <v>3.7</v>
      </c>
      <c r="C36" s="67">
        <v>3.61</v>
      </c>
      <c r="D36" s="67">
        <v>3.56</v>
      </c>
      <c r="E36" s="67">
        <v>4.53</v>
      </c>
      <c r="F36" s="67">
        <v>6</v>
      </c>
      <c r="G36" s="67">
        <v>6.54</v>
      </c>
      <c r="H36" s="67">
        <f>(SUM(C36+D36+E36+F36+G36)-MAX(C36:G36)-MIN(C36:G36))/3</f>
        <v>4.7133333333333329</v>
      </c>
      <c r="I36" s="67">
        <f>MIN(B36*1.15,MAX(B36,H36*0.85))</f>
        <v>4.0063333333333331</v>
      </c>
      <c r="J36" s="45"/>
      <c r="L36" s="46"/>
    </row>
    <row r="37" spans="1:12" s="29" customFormat="1">
      <c r="A37" s="49"/>
      <c r="B37" s="45"/>
      <c r="C37" s="45"/>
      <c r="D37" s="45"/>
      <c r="E37" s="45"/>
      <c r="F37" s="45"/>
      <c r="G37" s="45"/>
      <c r="H37" s="45"/>
      <c r="I37" s="45"/>
      <c r="J37" s="45"/>
      <c r="L37" s="46"/>
    </row>
    <row r="38" spans="1:12" s="29" customFormat="1">
      <c r="A38" s="49"/>
      <c r="B38" s="45"/>
      <c r="C38" s="45"/>
      <c r="D38" s="45"/>
      <c r="E38" s="45"/>
      <c r="F38" s="45"/>
      <c r="G38" s="45"/>
      <c r="H38" s="45"/>
      <c r="I38" s="45"/>
      <c r="J38" s="45"/>
      <c r="L38" s="46"/>
    </row>
    <row r="39" spans="1:12" ht="13.5" thickBot="1">
      <c r="A39" s="60" t="s">
        <v>130</v>
      </c>
      <c r="B39" s="64"/>
      <c r="C39" s="15"/>
      <c r="D39" s="15"/>
      <c r="E39" s="15"/>
      <c r="F39" s="15"/>
      <c r="G39" s="15"/>
      <c r="L39" s="21"/>
    </row>
    <row r="40" spans="1:12" ht="51" customHeight="1" thickBot="1">
      <c r="A40" s="54"/>
      <c r="B40" s="51" t="s">
        <v>37</v>
      </c>
      <c r="C40" s="71" t="s">
        <v>38</v>
      </c>
      <c r="D40" s="51" t="s">
        <v>40</v>
      </c>
      <c r="E40" s="51" t="s">
        <v>41</v>
      </c>
      <c r="F40" s="74" t="s">
        <v>133</v>
      </c>
      <c r="G40" s="51" t="s">
        <v>42</v>
      </c>
      <c r="L40" s="21"/>
    </row>
    <row r="41" spans="1:12">
      <c r="A41" s="52" t="s">
        <v>92</v>
      </c>
      <c r="B41" s="68">
        <f>I36</f>
        <v>4.0063333333333331</v>
      </c>
      <c r="C41" s="72">
        <f>D8</f>
        <v>4.3648808300000006</v>
      </c>
      <c r="D41" s="68">
        <v>2.2000000000000002</v>
      </c>
      <c r="E41" s="68">
        <f>MAX(C41,D41)</f>
        <v>4.3648808300000006</v>
      </c>
      <c r="F41" s="75">
        <f>MAX(B41-E41,0)</f>
        <v>0</v>
      </c>
      <c r="G41" s="68">
        <f>B41-D41</f>
        <v>1.8063333333333329</v>
      </c>
      <c r="L41" s="21"/>
    </row>
    <row r="42" spans="1:12" ht="13.5" thickBot="1">
      <c r="A42" s="63" t="s">
        <v>0</v>
      </c>
      <c r="B42" s="69">
        <f>I36</f>
        <v>4.0063333333333331</v>
      </c>
      <c r="C42" s="73">
        <f>D9</f>
        <v>4.3499999999999996</v>
      </c>
      <c r="D42" s="69">
        <f>D41</f>
        <v>2.2000000000000002</v>
      </c>
      <c r="E42" s="69">
        <f>IF(EXACT(C42,"NA"),"NA",MAX(C42,D42))</f>
        <v>4.3499999999999996</v>
      </c>
      <c r="F42" s="76">
        <f>IF(EXACT(C42,"NA"),"NA",MAX(B42-E42,0))</f>
        <v>0</v>
      </c>
      <c r="G42" s="69">
        <f>B42-D42</f>
        <v>1.8063333333333329</v>
      </c>
      <c r="L42" s="21"/>
    </row>
    <row r="43" spans="1:12">
      <c r="B43" s="45"/>
      <c r="C43" s="45"/>
      <c r="D43" s="45"/>
      <c r="E43" s="45"/>
      <c r="F43" s="45"/>
      <c r="G43" s="45"/>
      <c r="L43" s="21"/>
    </row>
    <row r="44" spans="1:12">
      <c r="B44" s="45"/>
      <c r="C44" s="45"/>
      <c r="D44" s="45"/>
      <c r="E44" s="45"/>
      <c r="F44" s="45"/>
      <c r="G44" s="45"/>
      <c r="L44" s="21"/>
    </row>
    <row r="45" spans="1:12" ht="13.5" thickBot="1">
      <c r="A45" s="1" t="s">
        <v>55</v>
      </c>
      <c r="B45" s="15"/>
      <c r="C45" s="15"/>
      <c r="D45" s="15"/>
      <c r="E45" s="15"/>
      <c r="F45" s="15"/>
      <c r="G45" s="15"/>
      <c r="H45" s="2"/>
      <c r="I45" s="2"/>
      <c r="J45" s="2"/>
      <c r="K45" s="2"/>
      <c r="L45" s="86"/>
    </row>
    <row r="46" spans="1:12" ht="51" customHeight="1" thickBot="1">
      <c r="A46" s="58"/>
      <c r="B46" s="51" t="s">
        <v>37</v>
      </c>
      <c r="C46" s="65" t="s">
        <v>43</v>
      </c>
      <c r="D46" s="65" t="s">
        <v>44</v>
      </c>
      <c r="E46" s="65" t="s">
        <v>45</v>
      </c>
      <c r="F46" s="65" t="s">
        <v>46</v>
      </c>
      <c r="G46" s="65" t="s">
        <v>47</v>
      </c>
      <c r="H46" s="65" t="s">
        <v>52</v>
      </c>
      <c r="I46" s="77" t="s">
        <v>38</v>
      </c>
      <c r="J46" s="65" t="s">
        <v>39</v>
      </c>
      <c r="K46" s="78" t="s">
        <v>53</v>
      </c>
      <c r="L46" s="74" t="s">
        <v>54</v>
      </c>
    </row>
    <row r="47" spans="1:12">
      <c r="A47" s="52" t="s">
        <v>92</v>
      </c>
      <c r="B47" s="70">
        <f>I36</f>
        <v>4.0063333333333331</v>
      </c>
      <c r="C47" s="70">
        <f>MAX(C36,B47)</f>
        <v>4.0063333333333331</v>
      </c>
      <c r="D47" s="70">
        <f>MAX(D36,B47)</f>
        <v>4.0063333333333331</v>
      </c>
      <c r="E47" s="70">
        <f>MAX(E36,B47)</f>
        <v>4.53</v>
      </c>
      <c r="F47" s="70">
        <f>MAX(F36,B47)</f>
        <v>6</v>
      </c>
      <c r="G47" s="70">
        <f>MAX(G36,B47)</f>
        <v>6.54</v>
      </c>
      <c r="H47" s="81">
        <f>(SUM(C47+D47+E47+F47+G47)-MAX(C47:G47)-MIN(C47:G47))/3</f>
        <v>4.8454444444444436</v>
      </c>
      <c r="I47" s="79">
        <f>D8</f>
        <v>4.3648808300000006</v>
      </c>
      <c r="J47" s="70">
        <f>D41</f>
        <v>2.2000000000000002</v>
      </c>
      <c r="K47" s="82">
        <f>MAX(I47,J47)</f>
        <v>4.3648808300000006</v>
      </c>
      <c r="L47" s="75">
        <f>MAX(I47,J47)</f>
        <v>4.3648808300000006</v>
      </c>
    </row>
    <row r="48" spans="1:12" ht="13.5" thickBot="1">
      <c r="A48" s="63" t="s">
        <v>0</v>
      </c>
      <c r="B48" s="28">
        <f t="shared" ref="B48:H48" si="4">B47</f>
        <v>4.0063333333333331</v>
      </c>
      <c r="C48" s="28">
        <f t="shared" si="4"/>
        <v>4.0063333333333331</v>
      </c>
      <c r="D48" s="28">
        <f t="shared" si="4"/>
        <v>4.0063333333333331</v>
      </c>
      <c r="E48" s="28">
        <f t="shared" si="4"/>
        <v>4.53</v>
      </c>
      <c r="F48" s="28">
        <f t="shared" si="4"/>
        <v>6</v>
      </c>
      <c r="G48" s="28">
        <f t="shared" si="4"/>
        <v>6.54</v>
      </c>
      <c r="H48" s="28">
        <f t="shared" si="4"/>
        <v>4.8454444444444436</v>
      </c>
      <c r="I48" s="80">
        <f>D9</f>
        <v>4.3499999999999996</v>
      </c>
      <c r="J48" s="28">
        <f>D41</f>
        <v>2.2000000000000002</v>
      </c>
      <c r="K48" s="83">
        <f>IF(EXACT(I48,"NA"),"NA",MAX(I48,J48))</f>
        <v>4.3499999999999996</v>
      </c>
      <c r="L48" s="85">
        <f>IF(EXACT(I48,"NA"),"NA",MAX(I48,J48))</f>
        <v>4.3499999999999996</v>
      </c>
    </row>
    <row r="49" spans="1:1">
      <c r="A49" s="13"/>
    </row>
    <row r="50" spans="1:1">
      <c r="A50" s="13"/>
    </row>
    <row r="93" spans="1:16" ht="12.75" customHeight="1">
      <c r="A93" s="32"/>
    </row>
    <row r="94" spans="1:16" ht="12.75" customHeight="1">
      <c r="A94" s="32"/>
    </row>
    <row r="95" spans="1:16">
      <c r="A95" s="48" t="s">
        <v>121</v>
      </c>
      <c r="B95" s="6"/>
      <c r="C95" s="6"/>
      <c r="D95" s="6"/>
      <c r="E95" s="6"/>
      <c r="F95" s="6"/>
      <c r="G95" s="6"/>
      <c r="H95" s="6"/>
      <c r="I95" s="6"/>
      <c r="J95" s="6"/>
      <c r="K95" s="6"/>
      <c r="L95" s="6"/>
      <c r="M95" s="6"/>
      <c r="N95" s="6"/>
      <c r="O95" s="6"/>
      <c r="P95" s="6"/>
    </row>
    <row r="96" spans="1:16" ht="13.5" thickBot="1">
      <c r="A96" s="1" t="s">
        <v>116</v>
      </c>
      <c r="B96" s="7"/>
      <c r="C96" s="7"/>
      <c r="D96" s="7"/>
      <c r="E96" s="7"/>
      <c r="F96" s="7"/>
      <c r="G96" s="7"/>
      <c r="H96" s="7"/>
      <c r="I96" s="7"/>
      <c r="J96" s="6"/>
      <c r="K96" s="6"/>
      <c r="L96" s="6"/>
      <c r="M96" s="6"/>
      <c r="N96" s="6"/>
      <c r="O96" s="6"/>
      <c r="P96" s="6"/>
    </row>
    <row r="97" spans="1:16" ht="66" customHeight="1" thickBot="1">
      <c r="A97" s="53" t="s">
        <v>30</v>
      </c>
      <c r="B97" s="53" t="s">
        <v>117</v>
      </c>
      <c r="C97" s="53" t="s">
        <v>118</v>
      </c>
      <c r="D97" s="54" t="s">
        <v>97</v>
      </c>
      <c r="E97" s="58" t="s">
        <v>56</v>
      </c>
      <c r="F97" s="53" t="s">
        <v>93</v>
      </c>
      <c r="G97" s="54" t="s">
        <v>94</v>
      </c>
      <c r="H97" s="53" t="s">
        <v>95</v>
      </c>
      <c r="I97" s="53" t="s">
        <v>96</v>
      </c>
      <c r="J97" s="14"/>
      <c r="K97" s="14"/>
      <c r="L97" s="14"/>
      <c r="M97" s="14"/>
      <c r="N97" s="14"/>
      <c r="O97" s="14"/>
      <c r="P97" s="14"/>
    </row>
    <row r="98" spans="1:16" ht="12.75" customHeight="1">
      <c r="A98" s="8"/>
      <c r="B98" s="22" t="s">
        <v>23</v>
      </c>
      <c r="C98" s="22" t="s">
        <v>23</v>
      </c>
      <c r="F98" s="22" t="s">
        <v>23</v>
      </c>
      <c r="G98" s="22" t="s">
        <v>23</v>
      </c>
      <c r="H98" s="22" t="s">
        <v>23</v>
      </c>
      <c r="I98" s="22" t="s">
        <v>23</v>
      </c>
      <c r="J98" s="27"/>
      <c r="K98" s="27"/>
      <c r="L98" s="27"/>
      <c r="M98" s="27"/>
      <c r="N98" s="10"/>
    </row>
    <row r="99" spans="1:16" ht="12.75" customHeight="1">
      <c r="A99" s="95">
        <v>44910</v>
      </c>
      <c r="B99" s="70">
        <v>5.3925868650000002</v>
      </c>
      <c r="C99" s="70"/>
      <c r="D99" s="12"/>
      <c r="E99" s="70">
        <v>4.0063333333333304</v>
      </c>
      <c r="F99" s="19">
        <v>0</v>
      </c>
      <c r="G99" s="91"/>
      <c r="H99" s="19">
        <v>5.3925868650000002</v>
      </c>
      <c r="I99" s="19"/>
      <c r="J99" s="14"/>
      <c r="K99" s="19"/>
      <c r="L99" s="19"/>
      <c r="M99" s="19"/>
      <c r="N99" s="13"/>
    </row>
    <row r="100" spans="1:16" ht="12.75" customHeight="1">
      <c r="A100" s="95">
        <v>44917</v>
      </c>
      <c r="B100" s="70">
        <v>5.3712648649999997</v>
      </c>
      <c r="C100" s="70"/>
      <c r="D100" s="12"/>
      <c r="E100" s="70">
        <v>4.0063333333333304</v>
      </c>
      <c r="F100" s="19">
        <v>0</v>
      </c>
      <c r="G100" s="91"/>
      <c r="H100" s="19">
        <v>5.3712648649999997</v>
      </c>
      <c r="I100" s="19"/>
      <c r="J100" s="14"/>
      <c r="K100" s="19"/>
      <c r="L100" s="19"/>
      <c r="M100" s="19"/>
    </row>
    <row r="101" spans="1:16" ht="12.75" customHeight="1">
      <c r="A101" s="95">
        <v>44924</v>
      </c>
      <c r="B101" s="70">
        <v>5.4063818650000002</v>
      </c>
      <c r="C101" s="70"/>
      <c r="D101" s="12"/>
      <c r="E101" s="70">
        <v>4.0063333333333304</v>
      </c>
      <c r="F101" s="19">
        <v>0</v>
      </c>
      <c r="G101" s="91"/>
      <c r="H101" s="19">
        <v>5.4063818650000002</v>
      </c>
      <c r="I101" s="19"/>
      <c r="J101" s="14"/>
      <c r="K101" s="19"/>
      <c r="L101" s="19"/>
      <c r="M101" s="19"/>
      <c r="N101" s="6"/>
    </row>
    <row r="102" spans="1:16" ht="12.75" customHeight="1">
      <c r="A102" s="95">
        <v>44931</v>
      </c>
      <c r="B102" s="70">
        <v>5.3581248649999997</v>
      </c>
      <c r="C102" s="70"/>
      <c r="D102" s="12"/>
      <c r="E102" s="70">
        <v>4.0063333333333304</v>
      </c>
      <c r="F102" s="19">
        <v>0</v>
      </c>
      <c r="G102" s="91"/>
      <c r="H102" s="19">
        <v>5.3581248649999997</v>
      </c>
      <c r="I102" s="19"/>
      <c r="J102" s="14"/>
      <c r="K102" s="19"/>
      <c r="L102" s="19"/>
      <c r="M102" s="19"/>
      <c r="N102" s="13"/>
    </row>
    <row r="103" spans="1:16" ht="12.75" customHeight="1">
      <c r="A103" s="95">
        <v>44938</v>
      </c>
      <c r="B103" s="70">
        <v>5.280081365</v>
      </c>
      <c r="C103" s="70"/>
      <c r="D103" s="12"/>
      <c r="E103" s="70">
        <v>4.0063333333333304</v>
      </c>
      <c r="F103" s="19">
        <v>0</v>
      </c>
      <c r="G103" s="91"/>
      <c r="H103" s="19">
        <v>5.280081365</v>
      </c>
      <c r="I103" s="19"/>
      <c r="J103" s="14"/>
      <c r="K103" s="19"/>
      <c r="L103" s="19"/>
      <c r="M103" s="19"/>
      <c r="N103" s="13"/>
    </row>
    <row r="104" spans="1:16" ht="12.75" customHeight="1">
      <c r="A104" s="95">
        <v>44945</v>
      </c>
      <c r="B104" s="70">
        <v>5.2713483649999997</v>
      </c>
      <c r="C104" s="70"/>
      <c r="D104" s="12"/>
      <c r="E104" s="70">
        <v>4.0063333333333304</v>
      </c>
      <c r="F104" s="19">
        <v>0</v>
      </c>
      <c r="G104" s="91"/>
      <c r="H104" s="19">
        <v>5.2713483649999997</v>
      </c>
      <c r="I104" s="19"/>
      <c r="J104" s="14"/>
      <c r="K104" s="19"/>
      <c r="L104" s="19"/>
      <c r="M104" s="19"/>
      <c r="N104" s="13"/>
    </row>
    <row r="105" spans="1:16" ht="12.75" customHeight="1">
      <c r="A105" s="95">
        <v>44952</v>
      </c>
      <c r="B105" s="70">
        <v>5.2493653650000001</v>
      </c>
      <c r="C105" s="70"/>
      <c r="D105" s="12"/>
      <c r="E105" s="70">
        <v>4.0063333333333304</v>
      </c>
      <c r="F105" s="19">
        <v>0</v>
      </c>
      <c r="G105" s="91"/>
      <c r="H105" s="19">
        <v>5.2493653650000001</v>
      </c>
      <c r="I105" s="19"/>
      <c r="J105" s="14"/>
      <c r="K105" s="19"/>
      <c r="L105" s="19"/>
      <c r="M105" s="19"/>
      <c r="N105" s="6"/>
    </row>
    <row r="106" spans="1:16" ht="12.75" customHeight="1">
      <c r="A106" s="95">
        <v>44959</v>
      </c>
      <c r="B106" s="70">
        <v>5.316865365</v>
      </c>
      <c r="C106" s="70"/>
      <c r="D106" s="12"/>
      <c r="E106" s="70">
        <v>4.0063333333333304</v>
      </c>
      <c r="F106" s="19">
        <v>0</v>
      </c>
      <c r="G106" s="91"/>
      <c r="H106" s="19">
        <v>5.316865365</v>
      </c>
      <c r="I106" s="19"/>
      <c r="J106" s="14"/>
      <c r="K106" s="19"/>
      <c r="L106" s="19"/>
      <c r="M106" s="19"/>
      <c r="N106" s="13"/>
    </row>
    <row r="107" spans="1:16" ht="12.75" customHeight="1">
      <c r="A107" s="95">
        <v>44966</v>
      </c>
      <c r="B107" s="70">
        <v>5.2806613650000003</v>
      </c>
      <c r="C107" s="70"/>
      <c r="D107" s="12"/>
      <c r="E107" s="70">
        <v>4.0063333333333304</v>
      </c>
      <c r="F107" s="19">
        <v>0</v>
      </c>
      <c r="G107" s="91"/>
      <c r="H107" s="19">
        <v>5.2806613650000003</v>
      </c>
      <c r="I107" s="19"/>
      <c r="J107" s="14"/>
      <c r="K107" s="19"/>
      <c r="L107" s="19"/>
      <c r="M107" s="19"/>
      <c r="N107" s="13"/>
    </row>
    <row r="108" spans="1:16" ht="12.75" customHeight="1">
      <c r="A108" s="95">
        <v>44973</v>
      </c>
      <c r="B108" s="70">
        <v>5.3113133650000002</v>
      </c>
      <c r="C108" s="70"/>
      <c r="D108" s="12"/>
      <c r="E108" s="70">
        <v>4.0063333333333304</v>
      </c>
      <c r="F108" s="19">
        <v>0</v>
      </c>
      <c r="G108" s="91"/>
      <c r="H108" s="19">
        <v>5.3113133650000002</v>
      </c>
      <c r="I108" s="19"/>
      <c r="J108" s="14"/>
      <c r="K108" s="19"/>
      <c r="L108" s="19"/>
      <c r="M108" s="19"/>
      <c r="N108" s="13"/>
    </row>
    <row r="109" spans="1:16" ht="12.75" customHeight="1">
      <c r="A109" s="95">
        <v>44980</v>
      </c>
      <c r="B109" s="70">
        <v>5.318479365</v>
      </c>
      <c r="C109" s="70"/>
      <c r="D109" s="12"/>
      <c r="E109" s="70">
        <v>4.0063333333333304</v>
      </c>
      <c r="F109" s="19">
        <v>0</v>
      </c>
      <c r="G109" s="91"/>
      <c r="H109" s="19">
        <v>5.318479365</v>
      </c>
      <c r="I109" s="19"/>
      <c r="J109" s="14"/>
      <c r="K109" s="19"/>
      <c r="L109" s="19"/>
      <c r="M109" s="19"/>
    </row>
    <row r="110" spans="1:16" ht="12.75" customHeight="1">
      <c r="A110" s="95">
        <v>44987</v>
      </c>
      <c r="B110" s="70">
        <v>5.1959313649999999</v>
      </c>
      <c r="C110" s="70"/>
      <c r="D110" s="12"/>
      <c r="E110" s="70">
        <v>4.0063333333333304</v>
      </c>
      <c r="F110" s="19">
        <v>0</v>
      </c>
      <c r="G110" s="91"/>
      <c r="H110" s="19">
        <v>5.1959313649999999</v>
      </c>
      <c r="I110" s="19"/>
      <c r="J110" s="14"/>
      <c r="K110" s="19"/>
      <c r="L110" s="19"/>
      <c r="M110" s="19"/>
      <c r="N110" s="13"/>
    </row>
    <row r="111" spans="1:16" ht="12.75" customHeight="1">
      <c r="A111" s="95">
        <v>44994</v>
      </c>
      <c r="B111" s="70">
        <v>5.0583338649999998</v>
      </c>
      <c r="C111" s="70"/>
      <c r="D111" s="12"/>
      <c r="E111" s="70">
        <v>4.0063333333333304</v>
      </c>
      <c r="F111" s="19">
        <v>0</v>
      </c>
      <c r="G111" s="91"/>
      <c r="H111" s="19">
        <v>5.0583338649999998</v>
      </c>
      <c r="I111" s="19"/>
      <c r="J111" s="14"/>
      <c r="K111" s="19"/>
      <c r="L111" s="19"/>
      <c r="M111" s="19"/>
      <c r="N111" s="13"/>
    </row>
    <row r="112" spans="1:16" ht="12.75" customHeight="1">
      <c r="A112" s="95">
        <v>45001</v>
      </c>
      <c r="B112" s="70">
        <v>5.1451798650000002</v>
      </c>
      <c r="C112" s="70"/>
      <c r="D112" s="12"/>
      <c r="E112" s="70">
        <v>4.0063333333333304</v>
      </c>
      <c r="F112" s="19">
        <v>0</v>
      </c>
      <c r="G112" s="91"/>
      <c r="H112" s="19">
        <v>5.1451798650000002</v>
      </c>
      <c r="I112" s="19"/>
      <c r="J112" s="14"/>
      <c r="K112" s="19"/>
      <c r="L112" s="19"/>
      <c r="M112" s="19"/>
      <c r="N112" s="13"/>
    </row>
    <row r="113" spans="1:14" ht="12.75" customHeight="1">
      <c r="A113" s="95">
        <v>45008</v>
      </c>
      <c r="B113" s="70">
        <v>5.1513283650000004</v>
      </c>
      <c r="C113" s="70"/>
      <c r="D113" s="12"/>
      <c r="E113" s="70">
        <v>4.0063333333333304</v>
      </c>
      <c r="F113" s="19">
        <v>0</v>
      </c>
      <c r="G113" s="91"/>
      <c r="H113" s="19">
        <v>5.1513283650000004</v>
      </c>
      <c r="I113" s="19"/>
      <c r="J113" s="14"/>
      <c r="K113" s="19"/>
      <c r="L113" s="19"/>
      <c r="M113" s="19"/>
      <c r="N113" s="6"/>
    </row>
    <row r="114" spans="1:14" ht="12.75" customHeight="1">
      <c r="A114" s="95">
        <v>45015</v>
      </c>
      <c r="B114" s="70">
        <v>5.1888588650000003</v>
      </c>
      <c r="C114" s="70"/>
      <c r="D114" s="12"/>
      <c r="E114" s="70">
        <v>4.0063333333333304</v>
      </c>
      <c r="F114" s="19">
        <v>0</v>
      </c>
      <c r="G114" s="91"/>
      <c r="H114" s="19">
        <v>5.1888588650000003</v>
      </c>
      <c r="I114" s="19"/>
      <c r="J114" s="14"/>
      <c r="K114" s="19"/>
      <c r="L114" s="19"/>
      <c r="M114" s="19"/>
      <c r="N114" s="13"/>
    </row>
    <row r="115" spans="1:14" ht="12.75" customHeight="1">
      <c r="A115" s="95">
        <v>45022</v>
      </c>
      <c r="B115" s="70">
        <v>5.1211573650000002</v>
      </c>
      <c r="C115" s="70"/>
      <c r="D115" s="12"/>
      <c r="E115" s="70">
        <v>4.0063333333333304</v>
      </c>
      <c r="F115" s="19">
        <v>0</v>
      </c>
      <c r="G115" s="91"/>
      <c r="H115" s="19">
        <v>5.1211573650000002</v>
      </c>
      <c r="I115" s="19"/>
      <c r="J115" s="14"/>
      <c r="K115" s="19"/>
      <c r="L115" s="19"/>
      <c r="M115" s="19"/>
      <c r="N115" s="13"/>
    </row>
    <row r="116" spans="1:14" ht="12.75" customHeight="1">
      <c r="A116" s="95">
        <v>45029</v>
      </c>
      <c r="B116" s="70">
        <v>5.1152513649999998</v>
      </c>
      <c r="C116" s="70"/>
      <c r="D116" s="12"/>
      <c r="E116" s="70">
        <v>4.0063333333333304</v>
      </c>
      <c r="F116" s="19">
        <v>0</v>
      </c>
      <c r="G116" s="91"/>
      <c r="H116" s="19">
        <v>5.1152513649999998</v>
      </c>
      <c r="I116" s="19"/>
      <c r="J116" s="14"/>
      <c r="K116" s="19"/>
      <c r="L116" s="19"/>
      <c r="M116" s="19"/>
      <c r="N116" s="13"/>
    </row>
    <row r="117" spans="1:14" ht="12.75" customHeight="1">
      <c r="A117" s="95">
        <v>45036</v>
      </c>
      <c r="B117" s="70">
        <v>5.1568873650000002</v>
      </c>
      <c r="C117" s="70"/>
      <c r="D117" s="12"/>
      <c r="E117" s="70">
        <v>4.0063333333333304</v>
      </c>
      <c r="F117" s="19">
        <v>0</v>
      </c>
      <c r="G117" s="91"/>
      <c r="H117" s="19">
        <v>5.1568873650000002</v>
      </c>
      <c r="I117" s="19"/>
      <c r="J117" s="14"/>
      <c r="K117" s="19"/>
      <c r="L117" s="19"/>
      <c r="M117" s="19"/>
      <c r="N117" s="6"/>
    </row>
    <row r="118" spans="1:14" ht="12.75" customHeight="1">
      <c r="A118" s="95">
        <v>45043</v>
      </c>
      <c r="B118" s="70">
        <v>4.993483865</v>
      </c>
      <c r="C118" s="70"/>
      <c r="D118" s="12"/>
      <c r="E118" s="70">
        <v>4.0063333333333304</v>
      </c>
      <c r="F118" s="19">
        <v>0</v>
      </c>
      <c r="G118" s="91"/>
      <c r="H118" s="19">
        <v>4.993483865</v>
      </c>
      <c r="I118" s="19"/>
      <c r="J118" s="14"/>
      <c r="K118" s="19"/>
      <c r="L118" s="19"/>
      <c r="M118" s="19"/>
      <c r="N118" s="13"/>
    </row>
    <row r="119" spans="1:14" ht="12.75" customHeight="1">
      <c r="A119" s="95">
        <v>45050</v>
      </c>
      <c r="B119" s="70">
        <v>4.9517543650000002</v>
      </c>
      <c r="C119" s="70"/>
      <c r="D119" s="12"/>
      <c r="E119" s="70">
        <v>4.0063333333333304</v>
      </c>
      <c r="F119" s="19">
        <v>0</v>
      </c>
      <c r="G119" s="91"/>
      <c r="H119" s="19">
        <v>4.9517543650000002</v>
      </c>
      <c r="I119" s="19"/>
      <c r="J119" s="14"/>
      <c r="K119" s="19"/>
      <c r="L119" s="19"/>
      <c r="M119" s="19"/>
      <c r="N119" s="13"/>
    </row>
    <row r="120" spans="1:14" ht="12.75" customHeight="1">
      <c r="A120" s="95">
        <v>45057</v>
      </c>
      <c r="B120" s="70">
        <v>4.8466088650000003</v>
      </c>
      <c r="C120" s="70"/>
      <c r="D120" s="12"/>
      <c r="E120" s="70">
        <v>4.0063333333333304</v>
      </c>
      <c r="F120" s="19">
        <v>0</v>
      </c>
      <c r="G120" s="91"/>
      <c r="H120" s="19">
        <v>4.8466088650000003</v>
      </c>
      <c r="I120" s="19"/>
      <c r="J120" s="14"/>
      <c r="K120" s="19"/>
      <c r="L120" s="19"/>
      <c r="M120" s="19"/>
      <c r="N120" s="13"/>
    </row>
    <row r="121" spans="1:14" ht="12.75" customHeight="1">
      <c r="A121" s="95">
        <v>45064</v>
      </c>
      <c r="B121" s="70">
        <v>4.7237403650000003</v>
      </c>
      <c r="C121" s="70"/>
      <c r="D121" s="12"/>
      <c r="E121" s="70">
        <v>4.0063333333333304</v>
      </c>
      <c r="F121" s="19">
        <v>0</v>
      </c>
      <c r="G121" s="91"/>
      <c r="H121" s="19">
        <v>4.7237403650000003</v>
      </c>
      <c r="I121" s="19"/>
      <c r="J121" s="14"/>
      <c r="K121" s="19"/>
      <c r="L121" s="19"/>
      <c r="M121" s="19"/>
      <c r="N121" s="13"/>
    </row>
    <row r="122" spans="1:14" ht="12.75" customHeight="1">
      <c r="A122" s="95">
        <v>45071</v>
      </c>
      <c r="B122" s="70">
        <v>4.8156553649999996</v>
      </c>
      <c r="C122" s="70"/>
      <c r="D122" s="12"/>
      <c r="E122" s="70">
        <v>4.0063333333333304</v>
      </c>
      <c r="F122" s="19">
        <v>0</v>
      </c>
      <c r="G122" s="91"/>
      <c r="H122" s="19">
        <v>4.8156553649999996</v>
      </c>
      <c r="I122" s="19"/>
      <c r="J122" s="14"/>
      <c r="K122" s="19"/>
      <c r="L122" s="19"/>
      <c r="M122" s="19"/>
      <c r="N122" s="6"/>
    </row>
    <row r="123" spans="1:14" ht="12.75" customHeight="1">
      <c r="A123" s="95">
        <v>45078</v>
      </c>
      <c r="B123" s="70">
        <v>4.8948608650000001</v>
      </c>
      <c r="C123" s="70"/>
      <c r="D123" s="12"/>
      <c r="E123" s="70">
        <v>4.0063333333333304</v>
      </c>
      <c r="F123" s="19">
        <v>0</v>
      </c>
      <c r="G123" s="91"/>
      <c r="H123" s="19">
        <v>4.8948608650000001</v>
      </c>
      <c r="I123" s="19"/>
      <c r="J123" s="14"/>
      <c r="K123" s="19"/>
      <c r="L123" s="19"/>
      <c r="M123" s="19"/>
      <c r="N123" s="6"/>
    </row>
    <row r="124" spans="1:14" ht="12.75" customHeight="1">
      <c r="A124" s="95">
        <v>45085</v>
      </c>
      <c r="B124" s="70">
        <v>4.8831503649999997</v>
      </c>
      <c r="C124" s="70"/>
      <c r="D124" s="12"/>
      <c r="E124" s="70">
        <v>4.0063333333333304</v>
      </c>
      <c r="F124" s="19">
        <v>0</v>
      </c>
      <c r="G124" s="91"/>
      <c r="H124" s="19">
        <v>4.8831503649999997</v>
      </c>
      <c r="I124" s="19"/>
      <c r="K124" s="19"/>
      <c r="L124" s="19"/>
      <c r="M124" s="19"/>
    </row>
    <row r="125" spans="1:14" ht="12.75" customHeight="1">
      <c r="A125" s="95">
        <v>45092</v>
      </c>
      <c r="B125" s="70">
        <v>5.0880098650000001</v>
      </c>
      <c r="C125" s="70"/>
      <c r="D125" s="12"/>
      <c r="E125" s="70">
        <v>4.0063333333333304</v>
      </c>
      <c r="F125" s="19">
        <v>0</v>
      </c>
      <c r="G125" s="91"/>
      <c r="H125" s="19">
        <v>5.0880098650000001</v>
      </c>
      <c r="I125" s="19"/>
      <c r="J125" s="14"/>
      <c r="K125" s="19"/>
      <c r="L125" s="19"/>
      <c r="M125" s="19"/>
      <c r="N125" s="13"/>
    </row>
    <row r="126" spans="1:14" ht="12.75" customHeight="1">
      <c r="A126" s="95">
        <v>45099</v>
      </c>
      <c r="B126" s="70">
        <v>5.3245953650000004</v>
      </c>
      <c r="C126" s="70"/>
      <c r="D126" s="12"/>
      <c r="E126" s="70">
        <v>4.0063333333333304</v>
      </c>
      <c r="F126" s="19">
        <v>0</v>
      </c>
      <c r="G126" s="91"/>
      <c r="H126" s="19">
        <v>5.3245953650000004</v>
      </c>
      <c r="I126" s="19"/>
      <c r="J126" s="14"/>
      <c r="K126" s="19"/>
      <c r="L126" s="19"/>
      <c r="M126" s="19"/>
    </row>
    <row r="127" spans="1:14" ht="12.75" customHeight="1">
      <c r="A127" s="95">
        <v>45106</v>
      </c>
      <c r="B127" s="70">
        <v>4.8557653649999999</v>
      </c>
      <c r="C127" s="70"/>
      <c r="D127" s="12"/>
      <c r="E127" s="70">
        <v>4.0063333333333304</v>
      </c>
      <c r="F127" s="19">
        <v>0</v>
      </c>
      <c r="G127" s="91"/>
      <c r="H127" s="19">
        <v>4.8557653649999999</v>
      </c>
      <c r="I127" s="19"/>
      <c r="J127" s="14"/>
      <c r="K127" s="19"/>
      <c r="L127" s="19"/>
      <c r="M127" s="19"/>
      <c r="N127" s="13"/>
    </row>
    <row r="128" spans="1:14" ht="12.75" customHeight="1">
      <c r="A128" s="95">
        <v>45113</v>
      </c>
      <c r="B128" s="70">
        <v>4.8631248649999996</v>
      </c>
      <c r="C128" s="70"/>
      <c r="D128" s="12"/>
      <c r="E128" s="70">
        <v>4.0063333333333304</v>
      </c>
      <c r="F128" s="19">
        <v>0</v>
      </c>
      <c r="G128" s="91"/>
      <c r="H128" s="19">
        <v>4.8631248649999996</v>
      </c>
      <c r="I128" s="19"/>
      <c r="J128" s="14"/>
      <c r="K128" s="19"/>
      <c r="L128" s="19"/>
      <c r="M128" s="19"/>
      <c r="N128" s="13"/>
    </row>
    <row r="129" spans="1:14" ht="12.75" customHeight="1">
      <c r="A129" s="95">
        <v>45120</v>
      </c>
      <c r="B129" s="70">
        <v>4.9079543650000002</v>
      </c>
      <c r="C129" s="70"/>
      <c r="D129" s="12"/>
      <c r="E129" s="70">
        <v>4.0063333333333304</v>
      </c>
      <c r="F129" s="19">
        <v>0</v>
      </c>
      <c r="G129" s="91"/>
      <c r="H129" s="19">
        <v>4.9079543650000002</v>
      </c>
      <c r="I129" s="19"/>
      <c r="J129" s="14"/>
      <c r="K129" s="19"/>
      <c r="L129" s="19"/>
      <c r="M129" s="19"/>
      <c r="N129" s="13"/>
    </row>
    <row r="130" spans="1:14" ht="12.75" customHeight="1">
      <c r="A130" s="95">
        <v>45127</v>
      </c>
      <c r="B130" s="70">
        <v>5.160694865</v>
      </c>
      <c r="C130" s="70"/>
      <c r="D130" s="12"/>
      <c r="E130" s="70">
        <v>4.0063333333333304</v>
      </c>
      <c r="F130" s="19">
        <v>0</v>
      </c>
      <c r="G130" s="91"/>
      <c r="H130" s="19">
        <v>5.160694865</v>
      </c>
      <c r="I130" s="19"/>
      <c r="J130" s="14"/>
      <c r="K130" s="19"/>
      <c r="L130" s="19"/>
      <c r="M130" s="19"/>
    </row>
    <row r="131" spans="1:14" ht="12.75" customHeight="1">
      <c r="A131" s="95">
        <v>45134</v>
      </c>
      <c r="B131" s="70">
        <v>5.1425183649999999</v>
      </c>
      <c r="C131" s="70"/>
      <c r="D131" s="12"/>
      <c r="E131" s="70">
        <v>4.0063333333333304</v>
      </c>
      <c r="F131" s="19">
        <v>0</v>
      </c>
      <c r="G131" s="91"/>
      <c r="H131" s="19">
        <v>5.1425183649999999</v>
      </c>
      <c r="I131" s="19"/>
      <c r="J131" s="14"/>
      <c r="K131" s="19"/>
      <c r="L131" s="19"/>
      <c r="M131" s="19"/>
      <c r="N131" s="6"/>
    </row>
    <row r="132" spans="1:14" ht="12.75" customHeight="1">
      <c r="A132" s="95">
        <v>45141</v>
      </c>
      <c r="B132" s="70">
        <v>4.9048228649999999</v>
      </c>
      <c r="C132" s="70"/>
      <c r="D132" s="12"/>
      <c r="E132" s="70">
        <v>4.0063333333333304</v>
      </c>
      <c r="F132" s="19">
        <v>0</v>
      </c>
      <c r="G132" s="91"/>
      <c r="H132" s="19">
        <v>4.9048228649999999</v>
      </c>
      <c r="I132" s="19"/>
      <c r="J132" s="14"/>
      <c r="K132" s="19"/>
      <c r="L132" s="19"/>
      <c r="M132" s="19"/>
      <c r="N132" s="13"/>
    </row>
    <row r="133" spans="1:14" ht="12.75" customHeight="1">
      <c r="A133" s="95">
        <v>45148</v>
      </c>
      <c r="B133" s="70">
        <v>4.9659473649999999</v>
      </c>
      <c r="C133" s="70"/>
      <c r="D133" s="12"/>
      <c r="E133" s="70">
        <v>4.0063333333333304</v>
      </c>
      <c r="F133" s="19">
        <v>0</v>
      </c>
      <c r="G133" s="91"/>
      <c r="H133" s="19">
        <v>4.9659473649999999</v>
      </c>
      <c r="I133" s="19"/>
      <c r="J133" s="14"/>
      <c r="K133" s="19"/>
      <c r="L133" s="19"/>
      <c r="M133" s="19"/>
      <c r="N133" s="13"/>
    </row>
    <row r="134" spans="1:14" ht="12.75" customHeight="1">
      <c r="A134" s="95">
        <v>45155</v>
      </c>
      <c r="B134" s="70">
        <v>4.9067138650000004</v>
      </c>
      <c r="C134" s="70"/>
      <c r="D134" s="12"/>
      <c r="E134" s="70">
        <v>4.0063333333333304</v>
      </c>
      <c r="F134" s="19">
        <v>0</v>
      </c>
      <c r="G134" s="91"/>
      <c r="H134" s="19">
        <v>4.9067138650000004</v>
      </c>
      <c r="I134" s="19"/>
      <c r="J134" s="14"/>
      <c r="K134" s="19"/>
      <c r="L134" s="19"/>
      <c r="M134" s="19"/>
    </row>
    <row r="135" spans="1:14" ht="12.75" customHeight="1">
      <c r="A135" s="95">
        <v>45162</v>
      </c>
      <c r="B135" s="70">
        <v>4.9127523650000002</v>
      </c>
      <c r="C135" s="70"/>
      <c r="D135" s="12"/>
      <c r="E135" s="70">
        <v>4.0063333333333304</v>
      </c>
      <c r="F135" s="19">
        <v>0</v>
      </c>
      <c r="G135" s="91"/>
      <c r="H135" s="19">
        <v>4.9127523650000002</v>
      </c>
      <c r="I135" s="19"/>
      <c r="J135" s="14"/>
      <c r="K135" s="19"/>
      <c r="L135" s="19"/>
      <c r="M135" s="19"/>
      <c r="N135" s="6"/>
    </row>
    <row r="136" spans="1:14" ht="12.75" customHeight="1">
      <c r="A136" s="95">
        <v>45169</v>
      </c>
      <c r="B136" s="70">
        <v>4.9052513649999998</v>
      </c>
      <c r="C136" s="70"/>
      <c r="D136" s="12"/>
      <c r="E136" s="70">
        <v>4.0063333333333304</v>
      </c>
      <c r="F136" s="19">
        <v>0</v>
      </c>
      <c r="G136" s="91"/>
      <c r="H136" s="19">
        <v>4.9052513649999998</v>
      </c>
      <c r="I136" s="19"/>
      <c r="J136" s="14"/>
      <c r="K136" s="19"/>
      <c r="L136" s="19"/>
      <c r="M136" s="19"/>
      <c r="N136" s="13"/>
    </row>
    <row r="137" spans="1:14" ht="12.75" customHeight="1">
      <c r="A137" s="95">
        <v>45176</v>
      </c>
      <c r="B137" s="70">
        <v>4.9217518650000001</v>
      </c>
      <c r="C137" s="70"/>
      <c r="D137" s="12"/>
      <c r="E137" s="70">
        <v>4.0063333333333304</v>
      </c>
      <c r="F137" s="19">
        <v>0</v>
      </c>
      <c r="G137" s="91"/>
      <c r="H137" s="19">
        <v>4.9217518650000001</v>
      </c>
      <c r="I137" s="19"/>
      <c r="J137" s="14"/>
      <c r="K137" s="19"/>
      <c r="L137" s="19"/>
      <c r="M137" s="19"/>
      <c r="N137" s="13"/>
    </row>
    <row r="138" spans="1:14" ht="12.75" customHeight="1">
      <c r="A138" s="95">
        <v>45183</v>
      </c>
      <c r="B138" s="70">
        <v>4.9127398649999998</v>
      </c>
      <c r="C138" s="70"/>
      <c r="D138" s="12"/>
      <c r="E138" s="70">
        <v>4.0063333333333304</v>
      </c>
      <c r="F138" s="19">
        <v>0</v>
      </c>
      <c r="G138" s="91"/>
      <c r="H138" s="19">
        <v>4.9127398649999998</v>
      </c>
      <c r="I138" s="19"/>
      <c r="J138" s="14"/>
      <c r="K138" s="19"/>
      <c r="L138" s="19"/>
      <c r="M138" s="19"/>
      <c r="N138" s="13"/>
    </row>
    <row r="139" spans="1:14" ht="12.75" customHeight="1">
      <c r="A139" s="95">
        <v>45190</v>
      </c>
      <c r="B139" s="70">
        <v>4.8666053649999998</v>
      </c>
      <c r="C139" s="70"/>
      <c r="D139" s="12"/>
      <c r="E139" s="70">
        <v>4.0063333333333304</v>
      </c>
      <c r="F139" s="19">
        <v>0</v>
      </c>
      <c r="G139" s="91"/>
      <c r="H139" s="19">
        <v>4.8666053649999998</v>
      </c>
      <c r="I139" s="19"/>
      <c r="J139" s="14"/>
      <c r="K139" s="19"/>
      <c r="L139" s="19"/>
      <c r="M139" s="19"/>
      <c r="N139" s="6"/>
    </row>
    <row r="140" spans="1:14" ht="12.75" customHeight="1">
      <c r="A140" s="95">
        <v>45197</v>
      </c>
      <c r="B140" s="70">
        <v>4.9645248649999996</v>
      </c>
      <c r="C140" s="70"/>
      <c r="D140" s="12"/>
      <c r="E140" s="70">
        <v>4.0063333333333304</v>
      </c>
      <c r="F140" s="19">
        <v>0</v>
      </c>
      <c r="G140" s="91"/>
      <c r="H140" s="19">
        <v>4.9645248649999996</v>
      </c>
      <c r="I140" s="19"/>
      <c r="J140" s="14"/>
      <c r="K140" s="19"/>
      <c r="L140" s="19"/>
      <c r="M140" s="19"/>
    </row>
    <row r="141" spans="1:14" ht="12.75" customHeight="1">
      <c r="A141" s="95">
        <v>45204</v>
      </c>
      <c r="B141" s="70">
        <v>5.115042205</v>
      </c>
      <c r="C141" s="70"/>
      <c r="D141" s="12"/>
      <c r="E141" s="70">
        <v>4.0063333333333304</v>
      </c>
      <c r="F141" s="19">
        <v>0</v>
      </c>
      <c r="G141" s="91"/>
      <c r="H141" s="19">
        <v>5.115042205</v>
      </c>
      <c r="I141" s="19"/>
      <c r="J141" s="14"/>
      <c r="K141" s="19"/>
      <c r="L141" s="19"/>
      <c r="M141" s="19"/>
    </row>
    <row r="142" spans="1:14" ht="12.75" customHeight="1">
      <c r="A142" s="95">
        <v>45211</v>
      </c>
      <c r="B142" s="70">
        <v>5.129450705</v>
      </c>
      <c r="C142" s="70"/>
      <c r="D142" s="12"/>
      <c r="E142" s="70">
        <v>4.0063333333333304</v>
      </c>
      <c r="F142" s="19">
        <v>0</v>
      </c>
      <c r="G142" s="91"/>
      <c r="H142" s="19">
        <v>5.129450705</v>
      </c>
      <c r="I142" s="19"/>
      <c r="J142" s="14"/>
      <c r="K142" s="19"/>
      <c r="L142" s="19"/>
      <c r="M142" s="19"/>
      <c r="N142" s="6"/>
    </row>
    <row r="143" spans="1:14" ht="12.75" customHeight="1">
      <c r="A143" s="95">
        <v>45218</v>
      </c>
      <c r="B143" s="70">
        <v>5.159683705</v>
      </c>
      <c r="C143" s="70"/>
      <c r="D143" s="12"/>
      <c r="E143" s="70">
        <v>4.0063333333333304</v>
      </c>
      <c r="F143" s="19">
        <v>0</v>
      </c>
      <c r="G143" s="91"/>
      <c r="H143" s="19">
        <v>5.159683705</v>
      </c>
      <c r="I143" s="19"/>
      <c r="J143" s="14"/>
      <c r="K143" s="19"/>
      <c r="L143" s="19"/>
      <c r="M143" s="19"/>
      <c r="N143" s="6"/>
    </row>
    <row r="144" spans="1:14" ht="12.75" customHeight="1">
      <c r="A144" s="95">
        <v>45225</v>
      </c>
      <c r="B144" s="70">
        <v>5.0155562050000002</v>
      </c>
      <c r="C144" s="70"/>
      <c r="D144" s="12"/>
      <c r="E144" s="70">
        <v>4.0063333333333304</v>
      </c>
      <c r="F144" s="19">
        <v>0</v>
      </c>
      <c r="G144" s="91"/>
      <c r="H144" s="19">
        <v>5.0155562050000002</v>
      </c>
      <c r="I144" s="19"/>
      <c r="J144" s="14"/>
      <c r="K144" s="19"/>
      <c r="L144" s="19"/>
      <c r="M144" s="19"/>
      <c r="N144" s="6"/>
    </row>
    <row r="145" spans="1:17" ht="12.75" customHeight="1">
      <c r="A145" s="95">
        <v>45232</v>
      </c>
      <c r="B145" s="70">
        <v>5.0284832049999997</v>
      </c>
      <c r="C145" s="70"/>
      <c r="D145" s="12"/>
      <c r="E145" s="70">
        <v>4.0063333333333304</v>
      </c>
      <c r="F145" s="19">
        <v>0</v>
      </c>
      <c r="G145" s="91"/>
      <c r="H145" s="19">
        <v>5.0284832049999997</v>
      </c>
      <c r="I145" s="19"/>
      <c r="J145" s="14"/>
      <c r="K145" s="19"/>
      <c r="L145" s="19"/>
      <c r="M145" s="19"/>
      <c r="N145" s="6"/>
    </row>
    <row r="146" spans="1:17" ht="12.75" customHeight="1">
      <c r="A146" s="95">
        <v>45239</v>
      </c>
      <c r="B146" s="70">
        <v>5.0145397049999998</v>
      </c>
      <c r="C146" s="70"/>
      <c r="D146" s="12"/>
      <c r="E146" s="70">
        <v>4.0063333333333304</v>
      </c>
      <c r="F146" s="19">
        <v>0</v>
      </c>
      <c r="G146" s="91"/>
      <c r="H146" s="19">
        <v>5.0145397049999998</v>
      </c>
      <c r="I146" s="19"/>
      <c r="J146" s="14"/>
      <c r="K146" s="19"/>
      <c r="L146" s="19"/>
      <c r="M146" s="19"/>
      <c r="N146" s="6"/>
    </row>
    <row r="147" spans="1:17" ht="12.75" customHeight="1">
      <c r="A147" s="95">
        <v>45246</v>
      </c>
      <c r="B147" s="70">
        <v>5.0719417050000004</v>
      </c>
      <c r="C147" s="70"/>
      <c r="D147" s="12"/>
      <c r="E147" s="70">
        <v>4.0063333333333304</v>
      </c>
      <c r="F147" s="19">
        <v>0</v>
      </c>
      <c r="G147" s="91"/>
      <c r="H147" s="19">
        <v>5.0719417050000004</v>
      </c>
      <c r="I147" s="19"/>
      <c r="J147" s="14"/>
      <c r="K147" s="19"/>
      <c r="L147" s="19"/>
      <c r="M147" s="19"/>
      <c r="N147" s="6"/>
    </row>
    <row r="148" spans="1:17" ht="12.75" customHeight="1">
      <c r="A148" s="95">
        <v>45253</v>
      </c>
      <c r="B148" s="70">
        <v>5.0498857050000003</v>
      </c>
      <c r="C148" s="70"/>
      <c r="D148" s="12"/>
      <c r="E148" s="70">
        <v>4.0063333333333304</v>
      </c>
      <c r="F148" s="19">
        <v>0</v>
      </c>
      <c r="G148" s="91"/>
      <c r="H148" s="19">
        <v>5.0498857050000003</v>
      </c>
      <c r="I148" s="19"/>
      <c r="J148" s="14"/>
      <c r="K148" s="19"/>
      <c r="L148" s="19"/>
      <c r="M148" s="19"/>
      <c r="N148" s="6"/>
    </row>
    <row r="149" spans="1:17" ht="12.75" customHeight="1">
      <c r="A149" s="95">
        <v>45260</v>
      </c>
      <c r="B149" s="70">
        <v>5.0429917050000004</v>
      </c>
      <c r="C149" s="70"/>
      <c r="D149" s="12"/>
      <c r="E149" s="70">
        <v>4.0063333333333304</v>
      </c>
      <c r="F149" s="19">
        <v>0</v>
      </c>
      <c r="G149" s="91"/>
      <c r="H149" s="19">
        <v>5.0429917050000004</v>
      </c>
      <c r="I149" s="19"/>
      <c r="J149" s="14"/>
      <c r="K149" s="19"/>
      <c r="L149" s="19"/>
      <c r="M149" s="19"/>
      <c r="N149" s="6"/>
    </row>
    <row r="150" spans="1:17" ht="12.75" customHeight="1">
      <c r="A150" s="95">
        <v>45267</v>
      </c>
      <c r="B150" s="70">
        <v>5.0483617049999996</v>
      </c>
      <c r="C150" s="70"/>
      <c r="D150" s="12"/>
      <c r="E150" s="70">
        <v>4.0063333333333304</v>
      </c>
      <c r="F150" s="19">
        <v>0</v>
      </c>
      <c r="G150" s="91"/>
      <c r="H150" s="19">
        <v>5.0483617049999996</v>
      </c>
      <c r="I150" s="19"/>
      <c r="J150" s="14"/>
      <c r="K150" s="19"/>
      <c r="L150" s="19"/>
      <c r="M150" s="19"/>
      <c r="N150" s="6"/>
    </row>
    <row r="151" spans="1:17" ht="12.75" customHeight="1">
      <c r="A151" s="95">
        <v>45274</v>
      </c>
      <c r="B151" s="70">
        <v>5.0033737049999996</v>
      </c>
      <c r="C151" s="70"/>
      <c r="D151" s="12"/>
      <c r="E151" s="70">
        <v>4.0063333333333304</v>
      </c>
      <c r="F151" s="19">
        <v>0</v>
      </c>
      <c r="G151" s="91"/>
      <c r="H151" s="19">
        <v>5.0033737049999996</v>
      </c>
      <c r="I151" s="19"/>
      <c r="J151" s="14"/>
      <c r="K151" s="19"/>
      <c r="L151" s="19"/>
      <c r="M151" s="19"/>
      <c r="N151" s="6"/>
    </row>
    <row r="152" spans="1:17" ht="12.75" customHeight="1">
      <c r="A152" s="95">
        <v>45281</v>
      </c>
      <c r="B152" s="70">
        <v>4.9634627050000004</v>
      </c>
      <c r="C152" s="70"/>
      <c r="D152" s="12"/>
      <c r="E152" s="70">
        <v>4.0063333333333304</v>
      </c>
      <c r="F152" s="19">
        <v>0</v>
      </c>
      <c r="G152" s="91"/>
      <c r="H152" s="19">
        <v>4.9634627050000004</v>
      </c>
      <c r="I152" s="19"/>
      <c r="J152" s="14"/>
      <c r="K152" s="19"/>
      <c r="L152" s="19"/>
      <c r="M152" s="19"/>
      <c r="N152" s="6"/>
    </row>
    <row r="153" spans="1:17" ht="12.75" customHeight="1">
      <c r="A153" s="95">
        <v>45288</v>
      </c>
      <c r="B153" s="70">
        <v>4.971469205</v>
      </c>
      <c r="C153" s="70"/>
      <c r="D153" s="12"/>
      <c r="E153" s="70">
        <v>4.0063333333333304</v>
      </c>
      <c r="F153" s="19">
        <v>0</v>
      </c>
      <c r="G153" s="91"/>
      <c r="H153" s="19">
        <v>4.971469205</v>
      </c>
      <c r="I153" s="19"/>
      <c r="J153" s="14"/>
      <c r="K153" s="19"/>
      <c r="L153" s="19"/>
      <c r="M153" s="19"/>
      <c r="N153" s="6"/>
    </row>
    <row r="154" spans="1:17" ht="12.75" customHeight="1">
      <c r="A154" s="95">
        <v>45295</v>
      </c>
      <c r="B154" s="70">
        <v>4.9105977049999998</v>
      </c>
      <c r="C154" s="70"/>
      <c r="D154" s="12"/>
      <c r="E154" s="70">
        <v>4.0063333333333304</v>
      </c>
      <c r="F154" s="19">
        <v>0</v>
      </c>
      <c r="G154" s="91"/>
      <c r="H154" s="19">
        <v>4.9105977049999998</v>
      </c>
      <c r="I154" s="19"/>
      <c r="J154" s="14"/>
      <c r="K154" s="19"/>
      <c r="L154" s="19"/>
      <c r="M154" s="19"/>
      <c r="N154" s="6"/>
    </row>
    <row r="155" spans="1:17" ht="12.75" customHeight="1">
      <c r="A155" s="95">
        <v>45302</v>
      </c>
      <c r="B155" s="70">
        <v>4.8246642050000004</v>
      </c>
      <c r="C155" s="70"/>
      <c r="D155" s="12"/>
      <c r="E155" s="70">
        <v>4.0063333333333304</v>
      </c>
      <c r="F155" s="19">
        <v>0</v>
      </c>
      <c r="G155" s="91"/>
      <c r="H155" s="19">
        <v>4.8246642050000004</v>
      </c>
      <c r="I155" s="19"/>
      <c r="J155" s="14"/>
      <c r="K155" s="19"/>
      <c r="L155" s="19"/>
      <c r="M155" s="19"/>
      <c r="N155" s="6"/>
    </row>
    <row r="156" spans="1:17" ht="12.75" customHeight="1">
      <c r="A156" s="95">
        <v>45309</v>
      </c>
      <c r="B156" s="70">
        <v>4.692449205</v>
      </c>
      <c r="C156" s="70"/>
      <c r="D156" s="12"/>
      <c r="E156" s="70">
        <v>4.0063333333333304</v>
      </c>
      <c r="F156" s="19">
        <v>0</v>
      </c>
      <c r="G156" s="91"/>
      <c r="H156" s="19">
        <v>4.692449205</v>
      </c>
      <c r="I156" s="19"/>
      <c r="J156" s="14"/>
      <c r="K156" s="19"/>
      <c r="L156" s="19"/>
      <c r="M156" s="19"/>
      <c r="N156" s="6"/>
    </row>
    <row r="157" spans="1:17" ht="12.75" customHeight="1">
      <c r="A157" s="95">
        <v>45316</v>
      </c>
      <c r="B157" s="70">
        <v>4.741224205</v>
      </c>
      <c r="C157" s="70"/>
      <c r="D157" s="12"/>
      <c r="E157" s="70">
        <v>4.0063333333333304</v>
      </c>
      <c r="F157" s="19">
        <v>0</v>
      </c>
      <c r="G157" s="91"/>
      <c r="H157" s="19">
        <v>4.741224205</v>
      </c>
      <c r="I157" s="19"/>
      <c r="J157" s="14"/>
      <c r="K157" s="19"/>
      <c r="L157" s="19"/>
      <c r="M157" s="19"/>
      <c r="N157" s="6"/>
    </row>
    <row r="158" spans="1:17" ht="12.75" customHeight="1">
      <c r="A158" s="95">
        <v>45323</v>
      </c>
      <c r="B158" s="70">
        <v>4.7239922050000001</v>
      </c>
      <c r="C158" s="70"/>
      <c r="D158" s="12"/>
      <c r="E158" s="70">
        <v>4.0063333333333304</v>
      </c>
      <c r="F158" s="19">
        <v>0</v>
      </c>
      <c r="G158" s="91"/>
      <c r="H158" s="91">
        <v>4.7239922050000001</v>
      </c>
      <c r="I158" s="91"/>
      <c r="J158" s="9"/>
      <c r="K158" s="8"/>
      <c r="L158" s="8"/>
      <c r="M158" s="8"/>
      <c r="N158" s="8"/>
      <c r="O158" s="6"/>
      <c r="P158" s="6"/>
      <c r="Q158" s="6"/>
    </row>
    <row r="159" spans="1:17" ht="12.75" customHeight="1">
      <c r="A159" s="95">
        <v>45330</v>
      </c>
      <c r="B159" s="70">
        <v>4.6618377049999999</v>
      </c>
      <c r="C159" s="70"/>
      <c r="D159" s="12"/>
      <c r="E159" s="70">
        <v>4.0063333333333304</v>
      </c>
      <c r="F159" s="19">
        <v>0</v>
      </c>
      <c r="G159" s="91"/>
      <c r="H159" s="91">
        <v>4.6618377049999999</v>
      </c>
      <c r="I159" s="91"/>
      <c r="J159" s="9"/>
      <c r="K159" s="8"/>
      <c r="L159" s="8"/>
      <c r="M159" s="8"/>
      <c r="N159" s="8"/>
      <c r="O159" s="6"/>
      <c r="P159" s="6"/>
      <c r="Q159" s="6"/>
    </row>
    <row r="160" spans="1:17" ht="12.75" customHeight="1">
      <c r="A160" s="95">
        <v>45337</v>
      </c>
      <c r="B160" s="70">
        <v>4.5179592050000004</v>
      </c>
      <c r="C160" s="70"/>
      <c r="D160" s="12"/>
      <c r="E160" s="70">
        <v>4.0063333333333304</v>
      </c>
      <c r="F160" s="19">
        <v>0</v>
      </c>
      <c r="G160" s="19"/>
      <c r="H160" s="19">
        <v>4.5179592050000004</v>
      </c>
      <c r="I160" s="19"/>
      <c r="J160" s="6"/>
      <c r="K160" s="6"/>
      <c r="L160" s="6"/>
      <c r="M160" s="6"/>
      <c r="N160" s="6"/>
      <c r="O160" s="6"/>
      <c r="P160" s="6"/>
      <c r="Q160" s="6"/>
    </row>
    <row r="161" spans="1:10" ht="12.75" customHeight="1">
      <c r="A161" s="95">
        <v>45344</v>
      </c>
      <c r="B161" s="70">
        <v>4.5009147049999996</v>
      </c>
      <c r="C161" s="70"/>
      <c r="D161" s="12"/>
      <c r="E161" s="70">
        <v>4.0063333333333304</v>
      </c>
      <c r="F161" s="19">
        <v>0</v>
      </c>
      <c r="G161" s="19"/>
      <c r="H161" s="19">
        <v>4.5009147049999996</v>
      </c>
      <c r="I161" s="19"/>
    </row>
    <row r="162" spans="1:10" ht="12.75" customHeight="1">
      <c r="A162" s="95">
        <v>45351</v>
      </c>
      <c r="B162" s="70">
        <v>4.5810272049999998</v>
      </c>
      <c r="C162" s="70"/>
      <c r="D162" s="12"/>
      <c r="E162" s="70">
        <v>4.0063333333333304</v>
      </c>
      <c r="F162" s="19">
        <v>0</v>
      </c>
      <c r="G162" s="19"/>
      <c r="H162" s="19">
        <v>4.5810272049999998</v>
      </c>
      <c r="I162" s="19"/>
    </row>
    <row r="163" spans="1:10" ht="12.75" customHeight="1">
      <c r="A163" s="95">
        <v>45358</v>
      </c>
      <c r="B163" s="70">
        <v>4.6364002050000002</v>
      </c>
      <c r="C163" s="70"/>
      <c r="D163" s="12"/>
      <c r="E163" s="70">
        <v>4.0063333333333304</v>
      </c>
      <c r="F163" s="92">
        <v>0</v>
      </c>
      <c r="G163" s="92"/>
      <c r="H163" s="92">
        <v>4.6364002050000002</v>
      </c>
      <c r="I163" s="92"/>
      <c r="J163" s="23"/>
    </row>
    <row r="164" spans="1:10" ht="12.75" customHeight="1">
      <c r="A164" s="95">
        <v>45365</v>
      </c>
      <c r="B164" s="70">
        <v>4.6304067050000004</v>
      </c>
      <c r="C164" s="70"/>
      <c r="D164" s="12"/>
      <c r="E164" s="70">
        <v>4.0063333333333304</v>
      </c>
      <c r="F164" s="19">
        <v>0</v>
      </c>
      <c r="G164" s="19"/>
      <c r="H164" s="19">
        <v>4.6304067050000004</v>
      </c>
      <c r="I164" s="19"/>
    </row>
    <row r="165" spans="1:10" ht="12.75" customHeight="1">
      <c r="A165" s="95">
        <v>45372</v>
      </c>
      <c r="B165" s="70">
        <v>4.7279557050000003</v>
      </c>
      <c r="C165" s="70"/>
      <c r="D165" s="12"/>
      <c r="E165" s="70">
        <v>4.0063333333333304</v>
      </c>
      <c r="F165" s="19">
        <v>0</v>
      </c>
      <c r="G165" s="19"/>
      <c r="H165" s="19">
        <v>4.7279557050000003</v>
      </c>
      <c r="I165" s="19"/>
    </row>
    <row r="166" spans="1:10" ht="12.75" customHeight="1">
      <c r="A166" s="95">
        <v>45379</v>
      </c>
      <c r="B166" s="70">
        <v>4.7235872050000003</v>
      </c>
      <c r="C166" s="70"/>
      <c r="D166" s="12"/>
      <c r="E166" s="70">
        <v>4.0063333333333304</v>
      </c>
      <c r="F166" s="19">
        <v>0</v>
      </c>
      <c r="G166" s="19"/>
      <c r="H166" s="19">
        <v>4.7235872050000003</v>
      </c>
      <c r="I166" s="19"/>
    </row>
    <row r="167" spans="1:10" ht="12.75" customHeight="1">
      <c r="A167" s="95">
        <v>45386</v>
      </c>
      <c r="B167" s="70">
        <v>4.6843867049999997</v>
      </c>
      <c r="C167" s="70"/>
      <c r="D167" s="12"/>
      <c r="E167" s="70">
        <v>4.0063333333333304</v>
      </c>
      <c r="F167" s="19">
        <v>0</v>
      </c>
      <c r="G167" s="19"/>
      <c r="H167" s="19">
        <v>4.6843867049999997</v>
      </c>
      <c r="I167" s="19"/>
    </row>
    <row r="168" spans="1:10" ht="12.75" customHeight="1">
      <c r="A168" s="95">
        <v>45393</v>
      </c>
      <c r="B168" s="70">
        <v>4.6288462050000003</v>
      </c>
      <c r="C168" s="70"/>
      <c r="D168" s="12"/>
      <c r="E168" s="70">
        <v>4.0063333333333304</v>
      </c>
      <c r="F168" s="19">
        <v>0</v>
      </c>
      <c r="G168" s="19"/>
      <c r="H168" s="19">
        <v>4.6288462050000003</v>
      </c>
      <c r="I168" s="19"/>
    </row>
    <row r="169" spans="1:10" ht="12.75" customHeight="1">
      <c r="A169" s="95">
        <v>45400</v>
      </c>
      <c r="B169" s="70">
        <v>4.564819205</v>
      </c>
      <c r="C169" s="70"/>
      <c r="D169" s="12"/>
      <c r="E169" s="70">
        <v>4.0063333333333304</v>
      </c>
      <c r="F169" s="19">
        <v>0</v>
      </c>
      <c r="G169" s="19"/>
      <c r="H169" s="19">
        <v>4.564819205</v>
      </c>
      <c r="I169" s="19"/>
    </row>
    <row r="170" spans="1:10" ht="12.75" customHeight="1">
      <c r="A170" s="95">
        <v>45407</v>
      </c>
      <c r="B170" s="70">
        <v>4.7285142049999997</v>
      </c>
      <c r="C170" s="70"/>
      <c r="D170" s="12"/>
      <c r="E170" s="70">
        <v>4.0063333333333304</v>
      </c>
      <c r="F170" s="19">
        <v>0</v>
      </c>
      <c r="G170" s="19"/>
      <c r="H170" s="19">
        <v>4.7285142049999997</v>
      </c>
      <c r="I170" s="19"/>
    </row>
    <row r="171" spans="1:10" ht="12.75" customHeight="1">
      <c r="A171" s="95">
        <v>45414</v>
      </c>
      <c r="B171" s="70">
        <v>4.752617205</v>
      </c>
      <c r="C171" s="70"/>
      <c r="D171" s="12"/>
      <c r="E171" s="70">
        <v>4.0063333333333304</v>
      </c>
      <c r="F171" s="19">
        <v>0</v>
      </c>
      <c r="G171" s="19"/>
      <c r="H171" s="19">
        <v>4.752617205</v>
      </c>
      <c r="I171" s="19"/>
    </row>
    <row r="172" spans="1:10" ht="12.75" customHeight="1">
      <c r="A172" s="95">
        <v>45421</v>
      </c>
      <c r="B172" s="70">
        <v>4.7628682050000002</v>
      </c>
      <c r="C172" s="70"/>
      <c r="D172" s="12"/>
      <c r="E172" s="70">
        <v>4.0063333333333304</v>
      </c>
      <c r="F172" s="19">
        <v>0</v>
      </c>
      <c r="G172" s="19"/>
      <c r="H172" s="19">
        <v>4.7628682050000002</v>
      </c>
      <c r="I172" s="19"/>
    </row>
    <row r="173" spans="1:10" ht="12.75" customHeight="1">
      <c r="A173" s="95">
        <v>45428</v>
      </c>
      <c r="B173" s="70">
        <v>4.7743092049999998</v>
      </c>
      <c r="C173" s="70">
        <v>4.4000000000000004</v>
      </c>
      <c r="D173" s="95">
        <v>45422</v>
      </c>
      <c r="E173" s="70">
        <v>4.0063333333333304</v>
      </c>
      <c r="F173" s="19">
        <v>0</v>
      </c>
      <c r="G173" s="19">
        <v>0</v>
      </c>
      <c r="H173" s="19">
        <v>4.7743092049999998</v>
      </c>
      <c r="I173" s="19">
        <v>4.4000000000000004</v>
      </c>
    </row>
    <row r="174" spans="1:10" ht="12.75" customHeight="1">
      <c r="A174" s="95">
        <v>45435</v>
      </c>
      <c r="B174" s="70">
        <v>4.8105787050000002</v>
      </c>
      <c r="C174" s="70">
        <v>4.4000000000000004</v>
      </c>
      <c r="D174" s="95">
        <v>45422</v>
      </c>
      <c r="E174" s="70">
        <v>4.0063333333333304</v>
      </c>
      <c r="F174" s="19">
        <v>0</v>
      </c>
      <c r="G174" s="19">
        <v>0</v>
      </c>
      <c r="H174" s="19">
        <v>4.8105787050000002</v>
      </c>
      <c r="I174" s="19">
        <v>4.4000000000000004</v>
      </c>
    </row>
    <row r="175" spans="1:10" ht="12.75" customHeight="1">
      <c r="A175" s="95">
        <v>45442</v>
      </c>
      <c r="B175" s="70">
        <v>4.6714572050000003</v>
      </c>
      <c r="C175" s="70">
        <v>4.4000000000000004</v>
      </c>
      <c r="D175" s="95">
        <v>45422</v>
      </c>
      <c r="E175" s="70">
        <v>4.0063333333333304</v>
      </c>
      <c r="F175" s="19">
        <v>0</v>
      </c>
      <c r="G175" s="19">
        <v>0</v>
      </c>
      <c r="H175" s="19">
        <v>4.6714572050000003</v>
      </c>
      <c r="I175" s="19">
        <v>4.4000000000000004</v>
      </c>
    </row>
    <row r="176" spans="1:10" ht="12.75" customHeight="1">
      <c r="A176" s="95">
        <v>45449</v>
      </c>
      <c r="B176" s="70">
        <v>4.6480992050000003</v>
      </c>
      <c r="C176" s="70">
        <v>4.4000000000000004</v>
      </c>
      <c r="D176" s="95">
        <v>45422</v>
      </c>
      <c r="E176" s="70">
        <v>4.0063333333333304</v>
      </c>
      <c r="F176" s="19">
        <v>0</v>
      </c>
      <c r="G176" s="19">
        <v>0</v>
      </c>
      <c r="H176" s="19">
        <v>4.6480992050000003</v>
      </c>
      <c r="I176" s="19">
        <v>4.4000000000000004</v>
      </c>
    </row>
    <row r="177" spans="1:9" ht="12.75" customHeight="1">
      <c r="A177" s="95">
        <v>45456</v>
      </c>
      <c r="B177" s="70">
        <v>4.6988537050000003</v>
      </c>
      <c r="C177" s="70">
        <v>4.4000000000000004</v>
      </c>
      <c r="D177" s="95">
        <v>45455</v>
      </c>
      <c r="E177" s="70">
        <v>4.0063333333333304</v>
      </c>
      <c r="F177" s="19">
        <v>0</v>
      </c>
      <c r="G177" s="19">
        <v>0</v>
      </c>
      <c r="H177" s="19">
        <v>4.6988537050000003</v>
      </c>
      <c r="I177" s="19">
        <v>4.4000000000000004</v>
      </c>
    </row>
    <row r="178" spans="1:9" ht="12.75" customHeight="1">
      <c r="A178" s="95">
        <v>45463</v>
      </c>
      <c r="B178" s="70">
        <v>4.515341705</v>
      </c>
      <c r="C178" s="70">
        <v>4.4000000000000004</v>
      </c>
      <c r="D178" s="95">
        <v>45455</v>
      </c>
      <c r="E178" s="70">
        <v>4.0063333333333304</v>
      </c>
      <c r="F178" s="19">
        <v>0</v>
      </c>
      <c r="G178" s="19">
        <v>0</v>
      </c>
      <c r="H178" s="19">
        <v>4.515341705</v>
      </c>
      <c r="I178" s="19">
        <v>4.4000000000000004</v>
      </c>
    </row>
    <row r="179" spans="1:9" ht="12.75" customHeight="1">
      <c r="A179" s="95">
        <v>45470</v>
      </c>
      <c r="B179" s="70">
        <v>4.3122557050000001</v>
      </c>
      <c r="C179" s="70">
        <v>4.4000000000000004</v>
      </c>
      <c r="D179" s="95">
        <v>45455</v>
      </c>
      <c r="E179" s="70">
        <v>4.0063333333333304</v>
      </c>
      <c r="F179" s="19">
        <v>0</v>
      </c>
      <c r="G179" s="19">
        <v>0</v>
      </c>
      <c r="H179" s="19">
        <v>4.3122557050000001</v>
      </c>
      <c r="I179" s="19">
        <v>4.4000000000000004</v>
      </c>
    </row>
    <row r="180" spans="1:9" ht="12.75" customHeight="1">
      <c r="A180" s="95">
        <v>45477</v>
      </c>
      <c r="B180" s="70">
        <v>4.1924547050000003</v>
      </c>
      <c r="C180" s="70">
        <v>4.4000000000000004</v>
      </c>
      <c r="D180" s="95">
        <v>45455</v>
      </c>
      <c r="E180" s="70">
        <v>4.0063333333333304</v>
      </c>
      <c r="F180" s="19">
        <v>0</v>
      </c>
      <c r="G180" s="19">
        <v>0</v>
      </c>
      <c r="H180" s="19">
        <v>4.1924547050000003</v>
      </c>
      <c r="I180" s="19">
        <v>4.4000000000000004</v>
      </c>
    </row>
    <row r="181" spans="1:9" ht="12.75" customHeight="1">
      <c r="A181" s="95">
        <v>45484</v>
      </c>
      <c r="B181" s="70">
        <v>4.1069337050000003</v>
      </c>
      <c r="C181" s="70">
        <v>4.4000000000000004</v>
      </c>
      <c r="D181" s="95">
        <v>45455</v>
      </c>
      <c r="E181" s="70">
        <v>4.0063333333333304</v>
      </c>
      <c r="F181" s="19">
        <v>0</v>
      </c>
      <c r="G181" s="19">
        <v>0</v>
      </c>
      <c r="H181" s="19">
        <v>4.1069337050000003</v>
      </c>
      <c r="I181" s="19">
        <v>4.4000000000000004</v>
      </c>
    </row>
    <row r="182" spans="1:9" ht="12.75" customHeight="1">
      <c r="A182" s="95">
        <v>45491</v>
      </c>
      <c r="B182" s="70">
        <v>4.0488227050000001</v>
      </c>
      <c r="C182" s="70">
        <v>4.3</v>
      </c>
      <c r="D182" s="95">
        <v>45485</v>
      </c>
      <c r="E182" s="70">
        <v>4.0063333333333304</v>
      </c>
      <c r="F182" s="19">
        <v>0</v>
      </c>
      <c r="G182" s="19">
        <v>0</v>
      </c>
      <c r="H182" s="19">
        <v>4.0488227050000001</v>
      </c>
      <c r="I182" s="19">
        <v>4.3</v>
      </c>
    </row>
    <row r="183" spans="1:9" ht="12.75" customHeight="1">
      <c r="A183" s="95">
        <v>45498</v>
      </c>
      <c r="B183" s="70">
        <v>4.2110697049999999</v>
      </c>
      <c r="C183" s="70">
        <v>4.3</v>
      </c>
      <c r="D183" s="95">
        <v>45485</v>
      </c>
      <c r="E183" s="70">
        <v>4.0063333333333304</v>
      </c>
      <c r="F183" s="19">
        <v>0</v>
      </c>
      <c r="G183" s="19">
        <v>0</v>
      </c>
      <c r="H183" s="19">
        <v>4.2110697049999999</v>
      </c>
      <c r="I183" s="19">
        <v>4.3</v>
      </c>
    </row>
    <row r="184" spans="1:9" ht="12.75" customHeight="1">
      <c r="A184" s="95">
        <v>45505</v>
      </c>
      <c r="B184" s="70">
        <v>4.0096657049999997</v>
      </c>
      <c r="C184" s="70">
        <v>4.3</v>
      </c>
      <c r="D184" s="95">
        <v>45485</v>
      </c>
      <c r="E184" s="70">
        <v>4.0063333333333304</v>
      </c>
      <c r="F184" s="19">
        <v>0</v>
      </c>
      <c r="G184" s="19">
        <v>0</v>
      </c>
      <c r="H184" s="19">
        <v>4.0096657049999997</v>
      </c>
      <c r="I184" s="19">
        <v>4.3</v>
      </c>
    </row>
    <row r="185" spans="1:9" ht="12.75" customHeight="1">
      <c r="A185" s="95">
        <v>45512</v>
      </c>
      <c r="B185" s="70">
        <v>4.003478705</v>
      </c>
      <c r="C185" s="70">
        <v>4.3</v>
      </c>
      <c r="D185" s="95">
        <v>45485</v>
      </c>
      <c r="E185" s="70">
        <v>4.0063333333333304</v>
      </c>
      <c r="F185" s="19">
        <v>2.8546283333303899E-3</v>
      </c>
      <c r="G185" s="19">
        <v>0</v>
      </c>
      <c r="H185" s="19">
        <v>4.003478705</v>
      </c>
      <c r="I185" s="19">
        <v>4.3</v>
      </c>
    </row>
    <row r="186" spans="1:9" ht="12.75" customHeight="1">
      <c r="A186" s="95">
        <v>45519</v>
      </c>
      <c r="B186" s="70">
        <v>4.0007787050000001</v>
      </c>
      <c r="C186" s="70">
        <v>4.2</v>
      </c>
      <c r="D186" s="95">
        <v>45516</v>
      </c>
      <c r="E186" s="70">
        <v>4.0063333333333304</v>
      </c>
      <c r="F186" s="19">
        <v>5.5546283333303102E-3</v>
      </c>
      <c r="G186" s="19">
        <v>0</v>
      </c>
      <c r="H186" s="19">
        <v>4.0007787050000001</v>
      </c>
      <c r="I186" s="19">
        <v>4.2</v>
      </c>
    </row>
    <row r="187" spans="1:9" ht="12.75" customHeight="1">
      <c r="A187" s="95">
        <v>45526</v>
      </c>
      <c r="B187" s="70">
        <v>3.956736705</v>
      </c>
      <c r="C187" s="70">
        <v>4.2</v>
      </c>
      <c r="D187" s="95">
        <v>45516</v>
      </c>
      <c r="E187" s="70">
        <v>4.0063333333333304</v>
      </c>
      <c r="F187" s="19">
        <v>4.9596628333330499E-2</v>
      </c>
      <c r="G187" s="19">
        <v>0</v>
      </c>
      <c r="H187" s="19">
        <v>3.956736705</v>
      </c>
      <c r="I187" s="19">
        <v>4.2</v>
      </c>
    </row>
    <row r="188" spans="1:9" ht="12.75" customHeight="1">
      <c r="A188" s="95">
        <v>45533</v>
      </c>
      <c r="B188" s="70">
        <v>3.9823487050000002</v>
      </c>
      <c r="C188" s="70">
        <v>4.2</v>
      </c>
      <c r="D188" s="95">
        <v>45516</v>
      </c>
      <c r="E188" s="70">
        <v>4.0063333333333304</v>
      </c>
      <c r="F188" s="19">
        <v>2.3984628333330701E-2</v>
      </c>
      <c r="G188" s="19">
        <v>0</v>
      </c>
      <c r="H188" s="19">
        <v>3.9823487050000002</v>
      </c>
      <c r="I188" s="19">
        <v>4.2</v>
      </c>
    </row>
    <row r="189" spans="1:9" ht="12.75" customHeight="1">
      <c r="A189" s="95">
        <v>45540</v>
      </c>
      <c r="B189" s="70">
        <v>4.131636705</v>
      </c>
      <c r="C189" s="70">
        <v>4.2</v>
      </c>
      <c r="D189" s="95">
        <v>45516</v>
      </c>
      <c r="E189" s="70">
        <v>4.0063333333333304</v>
      </c>
      <c r="F189" s="19">
        <v>0</v>
      </c>
      <c r="G189" s="19">
        <v>0</v>
      </c>
      <c r="H189" s="19">
        <v>4.131636705</v>
      </c>
      <c r="I189" s="19">
        <v>4.2</v>
      </c>
    </row>
    <row r="190" spans="1:9" ht="12.75" customHeight="1">
      <c r="A190" s="95">
        <v>45547</v>
      </c>
      <c r="B190" s="70">
        <v>4.0877787049999998</v>
      </c>
      <c r="C190" s="70">
        <v>4.0999999999999996</v>
      </c>
      <c r="D190" s="95">
        <v>45547</v>
      </c>
      <c r="E190" s="70">
        <v>4.0063333333333304</v>
      </c>
      <c r="F190" s="19">
        <v>0</v>
      </c>
      <c r="G190" s="19">
        <v>0</v>
      </c>
      <c r="H190" s="19">
        <v>4.0877787049999998</v>
      </c>
      <c r="I190" s="19">
        <v>4.0999999999999996</v>
      </c>
    </row>
    <row r="191" spans="1:9" ht="12.75" customHeight="1">
      <c r="A191" s="95">
        <v>45554</v>
      </c>
      <c r="B191" s="70">
        <v>4.086150205</v>
      </c>
      <c r="C191" s="70">
        <v>4.0999999999999996</v>
      </c>
      <c r="D191" s="95">
        <v>45547</v>
      </c>
      <c r="E191" s="70">
        <v>4.0063333333333304</v>
      </c>
      <c r="F191" s="19">
        <v>0</v>
      </c>
      <c r="G191" s="19">
        <v>0</v>
      </c>
      <c r="H191" s="19">
        <v>4.086150205</v>
      </c>
      <c r="I191" s="19">
        <v>4.0999999999999996</v>
      </c>
    </row>
    <row r="192" spans="1:9" ht="12.75" customHeight="1">
      <c r="A192" s="95">
        <v>45561</v>
      </c>
      <c r="B192" s="70">
        <v>4.1495667049999998</v>
      </c>
      <c r="C192" s="70">
        <v>4.0999999999999996</v>
      </c>
      <c r="D192" s="95">
        <v>45547</v>
      </c>
      <c r="E192" s="70">
        <v>4.0063333333333304</v>
      </c>
      <c r="F192" s="19">
        <v>0</v>
      </c>
      <c r="G192" s="19">
        <v>0</v>
      </c>
      <c r="H192" s="19">
        <v>4.1495667049999998</v>
      </c>
      <c r="I192" s="19">
        <v>4.0999999999999996</v>
      </c>
    </row>
    <row r="193" spans="1:10" ht="12.75" customHeight="1">
      <c r="A193" s="95">
        <v>45568</v>
      </c>
      <c r="B193" s="70">
        <v>4.3479204749999996</v>
      </c>
      <c r="C193" s="70">
        <v>4.0999999999999996</v>
      </c>
      <c r="D193" s="95">
        <v>45547</v>
      </c>
      <c r="E193" s="70">
        <v>4.0063333333333304</v>
      </c>
      <c r="F193" s="19">
        <v>0</v>
      </c>
      <c r="G193" s="19">
        <v>0</v>
      </c>
      <c r="H193" s="19">
        <v>4.3479204749999996</v>
      </c>
      <c r="I193" s="19">
        <v>4.0999999999999996</v>
      </c>
    </row>
    <row r="194" spans="1:10" ht="12.75" customHeight="1">
      <c r="A194" s="95">
        <v>45575</v>
      </c>
      <c r="B194" s="70">
        <v>4.2556729750000004</v>
      </c>
      <c r="C194" s="70">
        <v>4.0999999999999996</v>
      </c>
      <c r="D194" s="95">
        <v>45547</v>
      </c>
      <c r="E194" s="70">
        <v>4.0063333333333304</v>
      </c>
      <c r="F194" s="19">
        <v>0</v>
      </c>
      <c r="G194" s="19">
        <v>0</v>
      </c>
      <c r="H194" s="19">
        <v>4.2556729750000004</v>
      </c>
      <c r="I194" s="19">
        <v>4.0999999999999996</v>
      </c>
    </row>
    <row r="195" spans="1:10" ht="12.75" customHeight="1">
      <c r="A195" s="95">
        <v>45582</v>
      </c>
      <c r="B195" s="70">
        <v>4.1097119749999997</v>
      </c>
      <c r="C195" s="70">
        <v>4.0999999999999996</v>
      </c>
      <c r="D195" s="95">
        <v>45576</v>
      </c>
      <c r="E195" s="70">
        <v>4.0063333333333304</v>
      </c>
      <c r="F195" s="19">
        <v>0</v>
      </c>
      <c r="G195" s="19">
        <v>0</v>
      </c>
      <c r="H195" s="19">
        <v>4.1097119749999997</v>
      </c>
      <c r="I195" s="19">
        <v>4.0999999999999996</v>
      </c>
    </row>
    <row r="196" spans="1:10" ht="12.75" customHeight="1">
      <c r="A196" s="95">
        <v>45589</v>
      </c>
      <c r="B196" s="70">
        <v>4.2393574750000003</v>
      </c>
      <c r="C196" s="70">
        <v>4.0999999999999996</v>
      </c>
      <c r="D196" s="95">
        <v>45576</v>
      </c>
      <c r="E196" s="70">
        <v>4.0063333333333304</v>
      </c>
      <c r="F196" s="19">
        <v>0</v>
      </c>
      <c r="G196" s="19">
        <v>0</v>
      </c>
      <c r="H196" s="19">
        <v>4.2393574750000003</v>
      </c>
      <c r="I196" s="19">
        <v>4.0999999999999996</v>
      </c>
    </row>
    <row r="197" spans="1:10" ht="12.75" customHeight="1">
      <c r="A197" s="95">
        <v>45596</v>
      </c>
      <c r="B197" s="70">
        <v>4.14065583</v>
      </c>
      <c r="C197" s="70">
        <v>4.0999999999999996</v>
      </c>
      <c r="D197" s="95">
        <v>45576</v>
      </c>
      <c r="E197" s="70">
        <v>4.0063333333333304</v>
      </c>
      <c r="F197" s="19">
        <v>0</v>
      </c>
      <c r="G197" s="19">
        <v>0</v>
      </c>
      <c r="H197" s="19">
        <v>4.14065583</v>
      </c>
      <c r="I197" s="19">
        <v>4.0999999999999996</v>
      </c>
    </row>
    <row r="198" spans="1:10" ht="12.75" customHeight="1">
      <c r="A198" s="95">
        <v>45603</v>
      </c>
      <c r="B198" s="70">
        <v>4.2691203299999998</v>
      </c>
      <c r="C198" s="70">
        <v>4.0999999999999996</v>
      </c>
      <c r="D198" s="95">
        <v>45576</v>
      </c>
      <c r="E198" s="70">
        <v>4.0063333333333304</v>
      </c>
      <c r="F198" s="19">
        <v>0</v>
      </c>
      <c r="G198" s="19">
        <v>0</v>
      </c>
      <c r="H198" s="19">
        <v>4.2691203299999998</v>
      </c>
      <c r="I198" s="19">
        <v>4.0999999999999996</v>
      </c>
    </row>
    <row r="199" spans="1:10" ht="12.75" customHeight="1">
      <c r="A199" s="95">
        <v>45610</v>
      </c>
      <c r="B199" s="70">
        <v>4.18183433</v>
      </c>
      <c r="C199" s="70">
        <v>4.0999999999999996</v>
      </c>
      <c r="D199" s="95">
        <v>45604</v>
      </c>
      <c r="E199" s="70">
        <v>4.0063333333333304</v>
      </c>
      <c r="F199" s="19">
        <v>0</v>
      </c>
      <c r="G199" s="19">
        <v>0</v>
      </c>
      <c r="H199" s="19">
        <v>4.18183433</v>
      </c>
      <c r="I199" s="19">
        <v>4.0999999999999996</v>
      </c>
    </row>
    <row r="200" spans="1:10" ht="12.75" customHeight="1">
      <c r="A200" s="95">
        <v>45617</v>
      </c>
      <c r="B200" s="70">
        <v>4.2294813299999996</v>
      </c>
      <c r="C200" s="70">
        <v>4.0999999999999996</v>
      </c>
      <c r="D200" s="95">
        <v>45604</v>
      </c>
      <c r="E200" s="70">
        <v>4.0063333333333304</v>
      </c>
      <c r="F200" s="19">
        <v>0</v>
      </c>
      <c r="G200" s="19">
        <v>0</v>
      </c>
      <c r="H200" s="19">
        <v>4.2294813299999996</v>
      </c>
      <c r="I200" s="19">
        <v>4.0999999999999996</v>
      </c>
    </row>
    <row r="201" spans="1:10" ht="12.75" customHeight="1">
      <c r="A201" s="95">
        <v>45624</v>
      </c>
      <c r="B201" s="70">
        <v>4.1469413299999998</v>
      </c>
      <c r="C201" s="70">
        <v>4.0999999999999996</v>
      </c>
      <c r="D201" s="95">
        <v>45604</v>
      </c>
      <c r="E201" s="70">
        <v>4.0063333333333304</v>
      </c>
      <c r="F201" s="19">
        <v>0</v>
      </c>
      <c r="G201" s="19">
        <v>0</v>
      </c>
      <c r="H201" s="19">
        <v>4.1469413299999998</v>
      </c>
      <c r="I201" s="19">
        <v>4.0999999999999996</v>
      </c>
    </row>
    <row r="202" spans="1:10" ht="12.75" customHeight="1">
      <c r="A202" s="95">
        <v>45631</v>
      </c>
      <c r="B202" s="70">
        <v>4.2072717300000004</v>
      </c>
      <c r="C202" s="70">
        <v>4.0999999999999996</v>
      </c>
      <c r="D202" s="95">
        <v>45604</v>
      </c>
      <c r="E202" s="70">
        <v>4.0063333333333304</v>
      </c>
      <c r="F202" s="19">
        <v>0</v>
      </c>
      <c r="G202" s="19">
        <v>0</v>
      </c>
      <c r="H202" s="19">
        <v>4.2072717300000004</v>
      </c>
      <c r="I202" s="19">
        <v>4.0999999999999996</v>
      </c>
    </row>
    <row r="203" spans="1:10" ht="12.75" customHeight="1">
      <c r="A203" s="95">
        <v>45638</v>
      </c>
      <c r="B203" s="70">
        <v>4.2769547299999999</v>
      </c>
      <c r="C203" s="70">
        <v>4.0999999999999996</v>
      </c>
      <c r="D203" s="95">
        <v>45636</v>
      </c>
      <c r="E203" s="70">
        <v>4.0063333333333304</v>
      </c>
      <c r="F203" s="19">
        <v>0</v>
      </c>
      <c r="G203" s="19">
        <v>0</v>
      </c>
      <c r="H203" s="19">
        <v>4.2769547299999999</v>
      </c>
      <c r="I203" s="19">
        <v>4.0999999999999996</v>
      </c>
    </row>
    <row r="204" spans="1:10" ht="12.75" customHeight="1">
      <c r="A204" s="95">
        <v>45645</v>
      </c>
      <c r="B204" s="70">
        <v>4.2454910999999997</v>
      </c>
      <c r="C204" s="70">
        <v>4.0999999999999996</v>
      </c>
      <c r="D204" s="95">
        <v>45636</v>
      </c>
      <c r="E204" s="70">
        <v>4.0063333333333304</v>
      </c>
      <c r="F204" s="19">
        <v>0</v>
      </c>
      <c r="G204" s="19">
        <v>0</v>
      </c>
      <c r="H204" s="19">
        <v>4.2454910999999997</v>
      </c>
      <c r="I204" s="19">
        <v>4.0999999999999996</v>
      </c>
    </row>
    <row r="205" spans="1:10" ht="12.75" customHeight="1">
      <c r="A205" s="95">
        <v>45652</v>
      </c>
      <c r="B205" s="70">
        <v>4.3424380999999999</v>
      </c>
      <c r="C205" s="70">
        <v>4.0999999999999996</v>
      </c>
      <c r="D205" s="95">
        <v>45636</v>
      </c>
      <c r="E205" s="70">
        <v>4.0063333333333304</v>
      </c>
      <c r="F205" s="19">
        <v>0</v>
      </c>
      <c r="G205" s="19">
        <v>0</v>
      </c>
      <c r="H205" s="19">
        <v>4.3424380999999999</v>
      </c>
      <c r="I205" s="19">
        <v>4.0999999999999996</v>
      </c>
    </row>
    <row r="206" spans="1:10" ht="12.75" customHeight="1">
      <c r="A206" s="95">
        <v>45659</v>
      </c>
      <c r="B206" s="70">
        <v>4.3719786699999998</v>
      </c>
      <c r="C206" s="70">
        <v>4.0999999999999996</v>
      </c>
      <c r="D206" s="95">
        <v>45636</v>
      </c>
      <c r="E206" s="70">
        <v>4.0063333333333304</v>
      </c>
      <c r="F206" s="19">
        <v>0</v>
      </c>
      <c r="G206" s="19">
        <v>0</v>
      </c>
      <c r="H206" s="19">
        <v>4.3719786699999998</v>
      </c>
      <c r="I206" s="19">
        <v>4.0999999999999996</v>
      </c>
      <c r="J206" s="13"/>
    </row>
    <row r="207" spans="1:10" ht="12.75" customHeight="1">
      <c r="A207" s="95">
        <v>45666</v>
      </c>
      <c r="B207" s="70">
        <v>4.3537851700000001</v>
      </c>
      <c r="C207" s="70">
        <v>4.0999999999999996</v>
      </c>
      <c r="D207" s="95">
        <v>45636</v>
      </c>
      <c r="E207" s="70">
        <v>4.0063333333333304</v>
      </c>
      <c r="F207" s="19">
        <v>0</v>
      </c>
      <c r="G207" s="19">
        <v>0</v>
      </c>
      <c r="H207" s="19">
        <v>4.3537851700000001</v>
      </c>
      <c r="I207" s="19">
        <v>4.0999999999999996</v>
      </c>
    </row>
    <row r="208" spans="1:10" ht="12.75" customHeight="1">
      <c r="A208" s="95">
        <v>45673</v>
      </c>
      <c r="B208" s="70">
        <v>4.4709771700000003</v>
      </c>
      <c r="C208" s="70">
        <v>4.25</v>
      </c>
      <c r="D208" s="95">
        <v>45667</v>
      </c>
      <c r="E208" s="70">
        <v>4.0063333333333304</v>
      </c>
      <c r="F208" s="19">
        <v>0</v>
      </c>
      <c r="G208" s="19">
        <v>0</v>
      </c>
      <c r="H208" s="19">
        <v>4.4709771700000003</v>
      </c>
      <c r="I208" s="19">
        <v>4.25</v>
      </c>
    </row>
    <row r="209" spans="1:10" ht="12.75" customHeight="1">
      <c r="A209" s="95">
        <v>45680</v>
      </c>
      <c r="B209" s="70">
        <v>4.5729856699999996</v>
      </c>
      <c r="C209" s="70">
        <v>4.25</v>
      </c>
      <c r="D209" s="95">
        <v>45667</v>
      </c>
      <c r="E209" s="70">
        <v>4.0063333333333304</v>
      </c>
      <c r="F209" s="19">
        <v>0</v>
      </c>
      <c r="G209" s="19">
        <v>0</v>
      </c>
      <c r="H209" s="19">
        <v>4.5729856699999996</v>
      </c>
      <c r="I209" s="19">
        <v>4.25</v>
      </c>
    </row>
    <row r="210" spans="1:10" ht="12.75" customHeight="1">
      <c r="A210" s="95">
        <v>45687</v>
      </c>
      <c r="B210" s="70">
        <v>4.5809516700000001</v>
      </c>
      <c r="C210" s="70">
        <v>4.25</v>
      </c>
      <c r="D210" s="95">
        <v>45667</v>
      </c>
      <c r="E210" s="70">
        <v>4.0063333333333304</v>
      </c>
      <c r="F210" s="19">
        <v>0</v>
      </c>
      <c r="G210" s="19">
        <v>0</v>
      </c>
      <c r="H210" s="19">
        <v>4.5809516700000001</v>
      </c>
      <c r="I210" s="19">
        <v>4.25</v>
      </c>
    </row>
    <row r="211" spans="1:10" ht="12.75" customHeight="1">
      <c r="A211" s="95">
        <v>45694</v>
      </c>
      <c r="B211" s="70">
        <v>4.5697349999999997</v>
      </c>
      <c r="C211" s="70">
        <v>4.25</v>
      </c>
      <c r="D211" s="95">
        <v>45667</v>
      </c>
      <c r="E211" s="70">
        <v>4.0063333333333304</v>
      </c>
      <c r="F211" s="19">
        <v>0</v>
      </c>
      <c r="G211" s="19">
        <v>0</v>
      </c>
      <c r="H211" s="19">
        <v>4.5697349999999997</v>
      </c>
      <c r="I211" s="19">
        <v>4.25</v>
      </c>
      <c r="J211" s="13"/>
    </row>
    <row r="212" spans="1:10" ht="12.75" customHeight="1">
      <c r="A212" s="95">
        <v>45701</v>
      </c>
      <c r="B212" s="70">
        <v>4.5652730000000004</v>
      </c>
      <c r="C212" s="70">
        <v>4.3499999999999996</v>
      </c>
      <c r="D212" s="95">
        <v>45699</v>
      </c>
      <c r="E212" s="70">
        <v>4.0063333333333304</v>
      </c>
      <c r="F212" s="19">
        <v>0</v>
      </c>
      <c r="G212" s="19">
        <v>0</v>
      </c>
      <c r="H212" s="19">
        <v>4.5652730000000004</v>
      </c>
      <c r="I212" s="19">
        <v>4.3499999999999996</v>
      </c>
    </row>
    <row r="213" spans="1:10" ht="12.75" customHeight="1">
      <c r="A213" s="95">
        <v>45708</v>
      </c>
      <c r="B213" s="70">
        <v>4.6031069999999996</v>
      </c>
      <c r="C213" s="70">
        <v>4.3499999999999996</v>
      </c>
      <c r="D213" s="95">
        <v>45699</v>
      </c>
      <c r="E213" s="70">
        <v>4.0063333333333304</v>
      </c>
      <c r="F213" s="19">
        <v>0</v>
      </c>
      <c r="G213" s="19">
        <v>0</v>
      </c>
      <c r="H213" s="19">
        <v>4.6031069999999996</v>
      </c>
      <c r="I213" s="19">
        <v>4.3499999999999996</v>
      </c>
    </row>
    <row r="214" spans="1:10" ht="12.75" customHeight="1">
      <c r="A214" s="95">
        <v>45715</v>
      </c>
      <c r="B214" s="70">
        <v>4.4246359999999996</v>
      </c>
      <c r="C214" s="70">
        <v>4.3499999999999996</v>
      </c>
      <c r="D214" s="95">
        <v>45699</v>
      </c>
      <c r="E214" s="70">
        <v>4.0063333333333304</v>
      </c>
      <c r="F214" s="19">
        <v>0</v>
      </c>
      <c r="G214" s="19">
        <v>0</v>
      </c>
      <c r="H214" s="19">
        <v>4.4246359999999996</v>
      </c>
      <c r="I214" s="19">
        <v>4.3499999999999996</v>
      </c>
    </row>
    <row r="215" spans="1:10" ht="12.75" customHeight="1">
      <c r="A215" s="95">
        <v>45722</v>
      </c>
      <c r="B215" s="70">
        <v>4.3408949999999997</v>
      </c>
      <c r="C215" s="70">
        <v>4.3499999999999996</v>
      </c>
      <c r="D215" s="95">
        <v>45699</v>
      </c>
      <c r="E215" s="70">
        <v>4.0063333333333304</v>
      </c>
      <c r="F215" s="19">
        <v>0</v>
      </c>
      <c r="G215" s="19">
        <v>0</v>
      </c>
      <c r="H215" s="19">
        <v>4.3408949999999997</v>
      </c>
      <c r="I215" s="19">
        <v>4.3499999999999996</v>
      </c>
      <c r="J215" s="13"/>
    </row>
    <row r="216" spans="1:10" ht="12.75" customHeight="1">
      <c r="A216" s="95">
        <v>45729</v>
      </c>
      <c r="B216" s="70">
        <v>4.3503679999999996</v>
      </c>
      <c r="C216" s="70">
        <v>4.3499999999999996</v>
      </c>
      <c r="D216" s="95">
        <v>45727</v>
      </c>
      <c r="E216" s="70">
        <v>4.0063333333333304</v>
      </c>
      <c r="F216" s="19">
        <v>0</v>
      </c>
      <c r="G216" s="19">
        <v>0</v>
      </c>
      <c r="H216" s="19">
        <v>4.3503679999999996</v>
      </c>
      <c r="I216" s="19">
        <v>4.3499999999999996</v>
      </c>
    </row>
    <row r="217" spans="1:10" ht="12.75" customHeight="1">
      <c r="A217" s="95">
        <v>45736</v>
      </c>
      <c r="B217" s="70">
        <v>4.3630230000000001</v>
      </c>
      <c r="C217" s="70">
        <v>4.3499999999999996</v>
      </c>
      <c r="D217" s="95">
        <v>45727</v>
      </c>
      <c r="E217" s="70">
        <v>4.0063333333333304</v>
      </c>
      <c r="F217" s="19">
        <v>0</v>
      </c>
      <c r="G217" s="19">
        <v>0</v>
      </c>
      <c r="H217" s="19">
        <v>4.3630230000000001</v>
      </c>
      <c r="I217" s="19">
        <v>4.3499999999999996</v>
      </c>
    </row>
    <row r="218" spans="1:10" ht="12.75" customHeight="1">
      <c r="A218" s="95">
        <v>45743</v>
      </c>
      <c r="B218" s="70">
        <v>4.294791</v>
      </c>
      <c r="C218" s="70">
        <v>4.3499999999999996</v>
      </c>
      <c r="D218" s="95">
        <v>45727</v>
      </c>
      <c r="E218" s="70">
        <v>4.0063333333333304</v>
      </c>
      <c r="F218" s="19">
        <v>0</v>
      </c>
      <c r="G218" s="19">
        <v>0</v>
      </c>
      <c r="H218" s="19">
        <v>4.294791</v>
      </c>
      <c r="I218" s="19">
        <v>4.3499999999999996</v>
      </c>
    </row>
    <row r="219" spans="1:10" ht="12.75" customHeight="1">
      <c r="A219" s="95">
        <v>45750</v>
      </c>
      <c r="B219" s="70">
        <v>4.3389749999999996</v>
      </c>
      <c r="C219" s="70">
        <v>4.3499999999999996</v>
      </c>
      <c r="D219" s="95">
        <v>45727</v>
      </c>
      <c r="E219" s="70">
        <v>4.0063333333333304</v>
      </c>
      <c r="F219" s="19">
        <v>0</v>
      </c>
      <c r="G219" s="19">
        <v>0</v>
      </c>
      <c r="H219" s="19">
        <v>4.3389749999999996</v>
      </c>
      <c r="I219" s="19">
        <v>4.3499999999999996</v>
      </c>
      <c r="J219" s="13"/>
    </row>
    <row r="220" spans="1:10" ht="12.75" customHeight="1">
      <c r="A220" s="95">
        <v>45757</v>
      </c>
      <c r="B220" s="70">
        <v>4.4114709999999997</v>
      </c>
      <c r="C220" s="70">
        <v>4.3499999999999996</v>
      </c>
      <c r="D220" s="95">
        <v>45757</v>
      </c>
      <c r="E220" s="70">
        <v>4.0063333333333304</v>
      </c>
      <c r="F220" s="19">
        <v>0</v>
      </c>
      <c r="G220" s="19">
        <v>0</v>
      </c>
      <c r="H220" s="19">
        <v>4.4114709999999997</v>
      </c>
      <c r="I220" s="19">
        <v>4.3499999999999996</v>
      </c>
    </row>
    <row r="221" spans="1:10" ht="12.75" customHeight="1">
      <c r="A221" s="95">
        <v>45764</v>
      </c>
      <c r="B221" s="70">
        <v>4.4272359999999997</v>
      </c>
      <c r="C221" s="70">
        <v>4.3499999999999996</v>
      </c>
      <c r="D221" s="95">
        <v>45757</v>
      </c>
      <c r="E221" s="70">
        <v>4.0063333333333304</v>
      </c>
      <c r="F221" s="19">
        <v>0</v>
      </c>
      <c r="G221" s="19">
        <v>0</v>
      </c>
      <c r="H221" s="19">
        <v>4.4272359999999997</v>
      </c>
      <c r="I221" s="19">
        <v>4.3499999999999996</v>
      </c>
    </row>
    <row r="222" spans="1:10" ht="12.75" customHeight="1">
      <c r="A222" s="95">
        <v>45771</v>
      </c>
      <c r="B222" s="70">
        <v>4.3978359999999999</v>
      </c>
      <c r="C222" s="70">
        <v>4.3499999999999996</v>
      </c>
      <c r="D222" s="95">
        <v>45757</v>
      </c>
      <c r="E222" s="70">
        <v>4.0063333333333304</v>
      </c>
      <c r="F222" s="19">
        <v>0</v>
      </c>
      <c r="G222" s="19">
        <v>0</v>
      </c>
      <c r="H222" s="19">
        <v>4.3978359999999999</v>
      </c>
      <c r="I222" s="19">
        <v>4.3499999999999996</v>
      </c>
    </row>
    <row r="223" spans="1:10" ht="12.75" customHeight="1">
      <c r="A223" s="95">
        <v>45778</v>
      </c>
      <c r="B223" s="70">
        <v>4.3648809999999996</v>
      </c>
      <c r="C223" s="70">
        <v>4.3499999999999996</v>
      </c>
      <c r="D223" s="95">
        <v>45757</v>
      </c>
      <c r="E223" s="70">
        <v>4.0063333333333304</v>
      </c>
      <c r="F223" s="19">
        <v>0</v>
      </c>
      <c r="G223" s="19">
        <v>0</v>
      </c>
      <c r="H223" s="19">
        <v>4.3648809999999996</v>
      </c>
      <c r="I223" s="19">
        <v>4.3499999999999996</v>
      </c>
      <c r="J223" s="13" t="s">
        <v>1</v>
      </c>
    </row>
    <row r="224" spans="1:10" ht="12.75" customHeight="1">
      <c r="A224" s="95">
        <v>45785</v>
      </c>
      <c r="B224" s="70"/>
      <c r="C224" s="70"/>
      <c r="D224" s="95"/>
      <c r="E224" s="70">
        <v>4.0063333333333304</v>
      </c>
      <c r="F224" s="19"/>
      <c r="G224" s="19"/>
      <c r="H224" s="19"/>
      <c r="I224" s="19"/>
    </row>
    <row r="225" spans="1:9" ht="12.75" customHeight="1">
      <c r="A225" s="95">
        <v>45792</v>
      </c>
      <c r="B225" s="70"/>
      <c r="C225" s="70"/>
      <c r="D225" s="95"/>
      <c r="E225" s="70">
        <v>4.0063333333333304</v>
      </c>
      <c r="F225" s="19"/>
      <c r="G225" s="19"/>
      <c r="H225" s="19"/>
      <c r="I225" s="19"/>
    </row>
    <row r="226" spans="1:9" ht="12.75" customHeight="1">
      <c r="A226" s="95">
        <v>45799</v>
      </c>
      <c r="B226" s="70"/>
      <c r="C226" s="70"/>
      <c r="D226" s="95"/>
      <c r="E226" s="70">
        <v>4.0063333333333304</v>
      </c>
      <c r="F226" s="19"/>
      <c r="G226" s="19"/>
      <c r="H226" s="19"/>
      <c r="I226" s="19"/>
    </row>
    <row r="227" spans="1:9" ht="12.75" customHeight="1">
      <c r="A227" s="95">
        <v>45806</v>
      </c>
      <c r="B227" s="70"/>
      <c r="C227" s="70"/>
      <c r="D227" s="95"/>
      <c r="E227" s="70">
        <v>4.0063333333333304</v>
      </c>
      <c r="F227" s="19"/>
      <c r="G227" s="19"/>
      <c r="H227" s="19"/>
      <c r="I227" s="19"/>
    </row>
    <row r="228" spans="1:9" ht="12.75" customHeight="1">
      <c r="A228" s="95">
        <v>45813</v>
      </c>
      <c r="B228" s="70"/>
      <c r="C228" s="70"/>
      <c r="D228" s="95"/>
      <c r="E228" s="70">
        <v>4.0063333333333304</v>
      </c>
      <c r="F228" s="19"/>
      <c r="G228" s="19"/>
      <c r="H228" s="19"/>
      <c r="I228" s="19"/>
    </row>
    <row r="229" spans="1:9" ht="12.75" customHeight="1">
      <c r="A229" s="95">
        <v>45820</v>
      </c>
      <c r="B229" s="70"/>
      <c r="C229" s="70"/>
      <c r="D229" s="95"/>
      <c r="E229" s="70">
        <v>4.0063333333333304</v>
      </c>
      <c r="F229" s="19"/>
      <c r="G229" s="19"/>
      <c r="H229" s="19"/>
      <c r="I229" s="19"/>
    </row>
    <row r="230" spans="1:9" ht="12.75" customHeight="1">
      <c r="A230" s="95">
        <v>45827</v>
      </c>
      <c r="B230" s="70"/>
      <c r="C230" s="70"/>
      <c r="D230" s="95"/>
      <c r="E230" s="70">
        <v>4.0063333333333304</v>
      </c>
      <c r="F230" s="19"/>
      <c r="G230" s="19"/>
      <c r="H230" s="19"/>
      <c r="I230" s="19"/>
    </row>
    <row r="231" spans="1:9" ht="12.75" customHeight="1">
      <c r="A231" s="95">
        <v>45834</v>
      </c>
      <c r="B231" s="70"/>
      <c r="C231" s="70"/>
      <c r="D231" s="95"/>
      <c r="E231" s="70">
        <v>4.0063333333333304</v>
      </c>
      <c r="F231" s="19"/>
      <c r="G231" s="19"/>
      <c r="H231" s="19"/>
      <c r="I231" s="19"/>
    </row>
    <row r="232" spans="1:9" ht="12.75" customHeight="1">
      <c r="A232" s="95">
        <v>45841</v>
      </c>
      <c r="B232" s="70"/>
      <c r="C232" s="70"/>
      <c r="D232" s="95"/>
      <c r="E232" s="70">
        <v>4.0063333333333304</v>
      </c>
      <c r="F232" s="19"/>
      <c r="G232" s="19"/>
      <c r="H232" s="19"/>
      <c r="I232" s="19"/>
    </row>
    <row r="233" spans="1:9" ht="12.75" customHeight="1">
      <c r="A233" s="95">
        <v>45848</v>
      </c>
      <c r="B233" s="70"/>
      <c r="C233" s="70"/>
      <c r="D233" s="95"/>
      <c r="E233" s="70">
        <v>4.0063333333333304</v>
      </c>
      <c r="F233" s="19"/>
      <c r="G233" s="19"/>
      <c r="H233" s="19"/>
      <c r="I233" s="19"/>
    </row>
    <row r="234" spans="1:9" ht="12.75" customHeight="1">
      <c r="A234" s="95">
        <v>45855</v>
      </c>
      <c r="B234" s="70"/>
      <c r="C234" s="70"/>
      <c r="D234" s="95"/>
      <c r="E234" s="70">
        <v>4.0063333333333304</v>
      </c>
      <c r="F234" s="19"/>
      <c r="G234" s="19"/>
      <c r="H234" s="19"/>
      <c r="I234" s="19"/>
    </row>
    <row r="235" spans="1:9" ht="12.75" customHeight="1">
      <c r="A235" s="95">
        <v>45862</v>
      </c>
      <c r="B235" s="70"/>
      <c r="C235" s="70"/>
      <c r="D235" s="95"/>
      <c r="E235" s="70">
        <v>4.0063333333333304</v>
      </c>
      <c r="F235" s="19"/>
      <c r="G235" s="19"/>
      <c r="H235" s="19"/>
      <c r="I235" s="19"/>
    </row>
    <row r="236" spans="1:9" ht="12.75" customHeight="1">
      <c r="A236" s="95">
        <v>45869</v>
      </c>
      <c r="B236" s="70"/>
      <c r="C236" s="70"/>
      <c r="D236" s="95"/>
      <c r="E236" s="70">
        <v>4.0063333333333304</v>
      </c>
      <c r="F236" s="19"/>
      <c r="G236" s="19"/>
      <c r="H236" s="19"/>
      <c r="I236" s="19"/>
    </row>
    <row r="237" spans="1:9" ht="12.75" customHeight="1">
      <c r="A237" s="95">
        <v>45876</v>
      </c>
      <c r="B237" s="70"/>
      <c r="C237" s="70"/>
      <c r="D237" s="95"/>
      <c r="E237" s="70">
        <v>4.0063333333333304</v>
      </c>
      <c r="F237" s="19"/>
      <c r="G237" s="19"/>
      <c r="H237" s="19"/>
      <c r="I237" s="19"/>
    </row>
    <row r="238" spans="1:9" ht="12.75" customHeight="1">
      <c r="A238" s="95">
        <v>45883</v>
      </c>
      <c r="B238" s="70"/>
      <c r="C238" s="70"/>
      <c r="D238" s="95"/>
      <c r="E238" s="70">
        <v>4.0063333333333304</v>
      </c>
      <c r="F238" s="19"/>
      <c r="G238" s="19"/>
      <c r="H238" s="19"/>
      <c r="I238" s="19"/>
    </row>
    <row r="239" spans="1:9" ht="12.75" customHeight="1">
      <c r="A239" s="95">
        <v>45890</v>
      </c>
      <c r="B239" s="70"/>
      <c r="C239" s="70"/>
      <c r="D239" s="95"/>
      <c r="E239" s="70">
        <v>4.0063333333333304</v>
      </c>
      <c r="F239" s="19"/>
      <c r="G239" s="19"/>
      <c r="H239" s="19"/>
      <c r="I239" s="19"/>
    </row>
    <row r="240" spans="1:9" ht="12.75" customHeight="1">
      <c r="A240" s="95">
        <v>45897</v>
      </c>
      <c r="B240" s="70"/>
      <c r="C240" s="70"/>
      <c r="D240" s="95"/>
      <c r="E240" s="70">
        <v>4.0063333333333304</v>
      </c>
      <c r="F240" s="19"/>
      <c r="G240" s="19"/>
      <c r="H240" s="19"/>
      <c r="I240" s="19"/>
    </row>
    <row r="241" spans="1:9" ht="12.75" customHeight="1">
      <c r="A241" s="95">
        <v>45904</v>
      </c>
      <c r="B241" s="70"/>
      <c r="C241" s="70"/>
      <c r="D241" s="95"/>
      <c r="E241" s="70">
        <v>4.0063333333333304</v>
      </c>
      <c r="F241" s="19"/>
      <c r="G241" s="19"/>
      <c r="H241" s="19"/>
      <c r="I241" s="19"/>
    </row>
    <row r="242" spans="1:9" ht="12.75" customHeight="1">
      <c r="A242" s="95">
        <v>45911</v>
      </c>
      <c r="B242" s="70"/>
      <c r="C242" s="70"/>
      <c r="D242" s="95"/>
      <c r="E242" s="70">
        <v>4.0063333333333304</v>
      </c>
      <c r="F242" s="19"/>
      <c r="G242" s="19"/>
      <c r="H242" s="19"/>
      <c r="I242" s="19"/>
    </row>
    <row r="243" spans="1:9" ht="12.75" customHeight="1">
      <c r="A243" s="95">
        <v>45918</v>
      </c>
      <c r="B243" s="70"/>
      <c r="C243" s="70"/>
      <c r="D243" s="95"/>
      <c r="E243" s="70">
        <v>4.0063333333333304</v>
      </c>
      <c r="F243" s="19"/>
      <c r="G243" s="19"/>
      <c r="H243" s="19"/>
      <c r="I243" s="19"/>
    </row>
    <row r="244" spans="1:9" ht="12.75" customHeight="1">
      <c r="A244" s="95">
        <v>45925</v>
      </c>
      <c r="B244" s="70"/>
      <c r="C244" s="70"/>
      <c r="D244" s="95"/>
      <c r="E244" s="70">
        <v>4.0063333333333304</v>
      </c>
      <c r="F244" s="19"/>
      <c r="G244" s="19"/>
      <c r="H244" s="19"/>
      <c r="I244" s="19"/>
    </row>
    <row r="245" spans="1:9">
      <c r="A245" s="90"/>
    </row>
  </sheetData>
  <phoneticPr fontId="3" type="noConversion"/>
  <pageMargins left="0.75" right="0.75" top="1" bottom="1" header="0.5" footer="0.5"/>
  <pageSetup scale="10" orientation="landscape" horizontalDpi="4294967293" r:id="rId1"/>
  <headerFooter alignWithMargins="0"/>
  <ignoredErrors>
    <ignoredError sqref="J17 J19:J24"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75DBB-7F65-4F56-AD12-7CBE3207249D}">
  <sheetPr>
    <pageSetUpPr fitToPage="1"/>
  </sheetPr>
  <dimension ref="A1:Q302"/>
  <sheetViews>
    <sheetView zoomScaleNormal="100" workbookViewId="0">
      <selection activeCell="A31" sqref="A31"/>
    </sheetView>
  </sheetViews>
  <sheetFormatPr defaultRowHeight="12.75"/>
  <cols>
    <col min="1" max="12" width="17.5703125" customWidth="1"/>
    <col min="13" max="16" width="10.85546875" bestFit="1" customWidth="1"/>
    <col min="17" max="17" width="11.140625" customWidth="1"/>
  </cols>
  <sheetData>
    <row r="1" spans="1:15" s="13" customFormat="1" ht="15.75" customHeight="1" thickBot="1">
      <c r="A1" s="39" t="s">
        <v>115</v>
      </c>
      <c r="B1" s="39"/>
      <c r="C1" s="39"/>
      <c r="D1" s="39"/>
      <c r="E1" s="39"/>
      <c r="F1" s="39"/>
      <c r="G1" s="39"/>
      <c r="H1" s="39"/>
      <c r="I1" s="94"/>
      <c r="J1" s="26"/>
    </row>
    <row r="2" spans="1:15" s="13" customFormat="1" ht="15.75" customHeight="1" thickBot="1">
      <c r="A2" s="57" t="s">
        <v>2</v>
      </c>
      <c r="B2" s="25"/>
      <c r="C2" s="25"/>
      <c r="D2" s="25"/>
      <c r="E2" s="25"/>
      <c r="F2" s="25"/>
      <c r="G2" s="25"/>
      <c r="H2" s="25"/>
      <c r="I2" s="25"/>
      <c r="J2" s="55"/>
    </row>
    <row r="3" spans="1:15" s="13" customFormat="1" ht="15.75" customHeight="1" thickBot="1">
      <c r="A3" s="57"/>
      <c r="B3" s="40" t="s">
        <v>33</v>
      </c>
      <c r="C3" s="42" t="s">
        <v>28</v>
      </c>
      <c r="D3" s="25"/>
      <c r="E3" s="25"/>
      <c r="F3" s="25"/>
      <c r="G3" s="25"/>
      <c r="H3" s="25"/>
      <c r="I3" s="25"/>
      <c r="J3" s="25"/>
    </row>
    <row r="4" spans="1:15" s="13" customFormat="1" ht="15.75" customHeight="1" thickBot="1">
      <c r="A4" s="57"/>
      <c r="B4" s="40" t="s">
        <v>34</v>
      </c>
      <c r="C4" s="42" t="s">
        <v>57</v>
      </c>
      <c r="D4" s="25"/>
      <c r="E4" s="25"/>
      <c r="F4" s="25"/>
      <c r="G4" s="25"/>
      <c r="H4" s="25"/>
      <c r="I4" s="25"/>
      <c r="J4" s="25"/>
    </row>
    <row r="5" spans="1:15" s="13" customFormat="1" ht="15.75" customHeight="1">
      <c r="A5" s="57"/>
      <c r="B5" s="25"/>
      <c r="C5" s="25"/>
      <c r="D5" s="25"/>
      <c r="E5" s="104" t="s">
        <v>113</v>
      </c>
      <c r="F5" s="104" t="s">
        <v>113</v>
      </c>
      <c r="G5" s="104" t="s">
        <v>113</v>
      </c>
      <c r="H5" s="25"/>
      <c r="I5" s="25"/>
      <c r="J5" s="25"/>
    </row>
    <row r="6" spans="1:15" s="13" customFormat="1" ht="15.75" customHeight="1" thickBot="1">
      <c r="A6" s="57" t="s">
        <v>3</v>
      </c>
      <c r="B6" s="25"/>
      <c r="C6" s="101" t="s">
        <v>29</v>
      </c>
      <c r="D6" s="101" t="s">
        <v>112</v>
      </c>
      <c r="E6" s="101" t="s">
        <v>4</v>
      </c>
      <c r="F6" s="101" t="s">
        <v>24</v>
      </c>
      <c r="G6" s="101" t="s">
        <v>25</v>
      </c>
      <c r="H6" s="25"/>
      <c r="I6" s="25"/>
      <c r="J6" s="25"/>
    </row>
    <row r="7" spans="1:15" s="13" customFormat="1" ht="15.75" customHeight="1" thickBot="1">
      <c r="A7" s="57"/>
      <c r="B7" s="25"/>
      <c r="C7" s="38"/>
      <c r="D7" s="103" t="s">
        <v>23</v>
      </c>
      <c r="E7" s="103" t="s">
        <v>23</v>
      </c>
      <c r="F7" s="103" t="s">
        <v>23</v>
      </c>
      <c r="G7" s="103" t="s">
        <v>23</v>
      </c>
      <c r="H7" s="25"/>
      <c r="I7" s="25"/>
      <c r="J7" s="25"/>
    </row>
    <row r="8" spans="1:15" s="13" customFormat="1" ht="15.75" customHeight="1" thickBot="1">
      <c r="A8" s="57"/>
      <c r="B8" s="40" t="s">
        <v>5</v>
      </c>
      <c r="C8" s="93">
        <f>LOOKUP("End of Data",J99:J234,A99:A234)</f>
        <v>45778</v>
      </c>
      <c r="D8" s="24">
        <f>J27</f>
        <v>4.5080289750000002</v>
      </c>
      <c r="E8" s="84">
        <f>F41</f>
        <v>0</v>
      </c>
      <c r="F8" s="84">
        <f>K47</f>
        <v>4.5080289750000002</v>
      </c>
      <c r="G8" s="84">
        <f>L47</f>
        <v>4.5080289750000002</v>
      </c>
      <c r="H8" s="25"/>
      <c r="I8" s="25"/>
      <c r="J8" s="25"/>
    </row>
    <row r="9" spans="1:15" s="13" customFormat="1" ht="15.75" customHeight="1" thickBot="1">
      <c r="A9" s="26"/>
      <c r="B9" s="41" t="s">
        <v>27</v>
      </c>
      <c r="C9" s="93" t="str">
        <f>IF(LOOKUP("End of Data",J99:J244,D99:D244)=0,"NA",LOOKUP("End of Data",J99:J244,D99:D244))</f>
        <v>NA</v>
      </c>
      <c r="D9" s="24" t="str">
        <f>IF(LOOKUP("End of Data",J99:J244,C99:C244)=0,"NA",LOOKUP("End of Data",J99:J244,C99:C244))</f>
        <v>NA</v>
      </c>
      <c r="E9" s="84" t="str">
        <f>F42</f>
        <v>NA</v>
      </c>
      <c r="F9" s="84" t="str">
        <f>K48</f>
        <v>NA</v>
      </c>
      <c r="G9" s="84" t="str">
        <f>L48</f>
        <v>NA</v>
      </c>
      <c r="H9" s="26"/>
      <c r="I9" s="26"/>
      <c r="J9" s="26"/>
    </row>
    <row r="10" spans="1:15" s="13" customFormat="1" ht="15.75" customHeight="1">
      <c r="A10" s="35"/>
      <c r="C10" s="36"/>
      <c r="D10" s="4"/>
      <c r="E10" s="4"/>
      <c r="F10" s="4"/>
      <c r="H10" s="4"/>
      <c r="I10" s="4"/>
    </row>
    <row r="11" spans="1:15" s="13" customFormat="1" ht="13.15" customHeight="1" thickBot="1">
      <c r="A11" s="48" t="s">
        <v>72</v>
      </c>
      <c r="B11" s="48"/>
      <c r="C11" s="48"/>
      <c r="D11" s="48"/>
      <c r="E11" s="48"/>
      <c r="F11" s="48"/>
      <c r="G11" s="50"/>
      <c r="H11" s="59"/>
      <c r="I11" s="48"/>
      <c r="J11" s="48"/>
    </row>
    <row r="12" spans="1:15" s="13" customFormat="1" ht="66.75" customHeight="1" thickBot="1">
      <c r="A12" s="58" t="s">
        <v>21</v>
      </c>
      <c r="B12" s="58" t="s">
        <v>109</v>
      </c>
      <c r="C12" s="58" t="s">
        <v>91</v>
      </c>
      <c r="D12" s="58" t="s">
        <v>111</v>
      </c>
      <c r="E12" s="58" t="s">
        <v>142</v>
      </c>
      <c r="F12" s="58" t="s">
        <v>141</v>
      </c>
      <c r="G12" s="58" t="s">
        <v>157</v>
      </c>
      <c r="H12" s="58" t="s">
        <v>110</v>
      </c>
      <c r="I12" s="58" t="s">
        <v>155</v>
      </c>
      <c r="J12" s="58" t="s">
        <v>156</v>
      </c>
    </row>
    <row r="13" spans="1:15" s="13" customFormat="1" ht="13.15" customHeight="1">
      <c r="B13" s="37" t="s">
        <v>23</v>
      </c>
      <c r="C13" s="33"/>
      <c r="D13" s="37" t="s">
        <v>23</v>
      </c>
      <c r="E13" s="37" t="s">
        <v>23</v>
      </c>
      <c r="F13" s="33" t="s">
        <v>6</v>
      </c>
      <c r="G13" s="33"/>
      <c r="H13" s="37" t="s">
        <v>23</v>
      </c>
      <c r="I13" s="37" t="s">
        <v>23</v>
      </c>
      <c r="J13" s="33" t="s">
        <v>23</v>
      </c>
    </row>
    <row r="14" spans="1:15" s="13" customFormat="1" ht="13.15" customHeight="1">
      <c r="A14" s="56" t="s">
        <v>20</v>
      </c>
      <c r="B14" s="19" t="s">
        <v>59</v>
      </c>
      <c r="C14" s="34" t="s">
        <v>60</v>
      </c>
      <c r="D14" s="19">
        <v>4.4725000000000001</v>
      </c>
      <c r="E14" s="19">
        <v>0.16927500000000001</v>
      </c>
      <c r="F14" s="19">
        <v>5.98</v>
      </c>
      <c r="G14" s="12" t="s">
        <v>22</v>
      </c>
      <c r="H14" s="19">
        <f>IF(EXACT(D14,"NA"),"NA",D14+E14)</f>
        <v>4.641775</v>
      </c>
      <c r="I14" s="19">
        <f>IF(EXACT(B14,"NA"),H14,B14)</f>
        <v>4.641775</v>
      </c>
      <c r="J14" s="19">
        <f t="shared" ref="J14:J25" si="0">(I14*F14)/100</f>
        <v>0.277578145</v>
      </c>
      <c r="L14" s="18"/>
      <c r="M14" s="20"/>
      <c r="O14" s="20"/>
    </row>
    <row r="15" spans="1:15" s="13" customFormat="1" ht="13.15" customHeight="1">
      <c r="A15" s="56" t="s">
        <v>61</v>
      </c>
      <c r="B15" s="19" t="s">
        <v>59</v>
      </c>
      <c r="C15" s="34" t="s">
        <v>60</v>
      </c>
      <c r="D15" s="19">
        <v>4.4725000000000001</v>
      </c>
      <c r="E15" s="19">
        <v>-0.223</v>
      </c>
      <c r="F15" s="19">
        <v>12.68</v>
      </c>
      <c r="G15" s="12" t="s">
        <v>22</v>
      </c>
      <c r="H15" s="19">
        <f t="shared" ref="H15:H25" si="1">IF(EXACT(D15,"NA"),"NA",D15+E15)</f>
        <v>4.2495000000000003</v>
      </c>
      <c r="I15" s="19">
        <f>IF(EXACT(B15,"NA"),IF(EXACT(H15,"NA"),AVERAGE(I14,I16),H15),B15)</f>
        <v>4.2495000000000003</v>
      </c>
      <c r="J15" s="19">
        <f t="shared" si="0"/>
        <v>0.5388366</v>
      </c>
      <c r="L15" s="18"/>
      <c r="M15" s="20"/>
      <c r="O15" s="20"/>
    </row>
    <row r="16" spans="1:15" s="13" customFormat="1" ht="13.15" customHeight="1">
      <c r="A16" s="56" t="s">
        <v>62</v>
      </c>
      <c r="B16" s="19" t="s">
        <v>59</v>
      </c>
      <c r="C16" s="34" t="s">
        <v>60</v>
      </c>
      <c r="D16" s="19">
        <v>4.4725000000000001</v>
      </c>
      <c r="E16" s="19">
        <v>-0.20480000000000001</v>
      </c>
      <c r="F16" s="19">
        <v>12.28</v>
      </c>
      <c r="G16" s="12" t="s">
        <v>22</v>
      </c>
      <c r="H16" s="19">
        <f t="shared" si="1"/>
        <v>4.2677000000000005</v>
      </c>
      <c r="I16" s="19">
        <f t="shared" ref="I16:I24" si="2">IF(EXACT(B16,"NA"),IF(EXACT(H16,"NA"),AVERAGE(I15,I17),H16),B16)</f>
        <v>4.2677000000000005</v>
      </c>
      <c r="J16" s="19">
        <f t="shared" si="0"/>
        <v>0.52407356000000005</v>
      </c>
      <c r="L16" s="18"/>
      <c r="M16" s="20"/>
      <c r="O16" s="20"/>
    </row>
    <row r="17" spans="1:15" s="13" customFormat="1" ht="13.15" customHeight="1">
      <c r="A17" s="56" t="s">
        <v>60</v>
      </c>
      <c r="B17" s="19" t="s">
        <v>59</v>
      </c>
      <c r="C17" s="34" t="s">
        <v>63</v>
      </c>
      <c r="D17" s="19">
        <v>4.6174999999999997</v>
      </c>
      <c r="E17" s="19">
        <v>-0.20505000000000001</v>
      </c>
      <c r="F17" s="19">
        <v>9.64</v>
      </c>
      <c r="G17" s="12" t="s">
        <v>22</v>
      </c>
      <c r="H17" s="19">
        <f t="shared" si="1"/>
        <v>4.4124499999999998</v>
      </c>
      <c r="I17" s="19">
        <f t="shared" si="2"/>
        <v>4.4124499999999998</v>
      </c>
      <c r="J17" s="19">
        <f t="shared" si="0"/>
        <v>0.42536017999999998</v>
      </c>
      <c r="L17" s="18"/>
      <c r="M17" s="20"/>
      <c r="O17" s="20"/>
    </row>
    <row r="18" spans="1:15" s="13" customFormat="1" ht="13.15" customHeight="1">
      <c r="A18" s="56" t="s">
        <v>64</v>
      </c>
      <c r="B18" s="19" t="s">
        <v>59</v>
      </c>
      <c r="C18" s="34" t="s">
        <v>63</v>
      </c>
      <c r="D18" s="19">
        <v>4.6174999999999997</v>
      </c>
      <c r="E18" s="19">
        <v>-0.28239999999999998</v>
      </c>
      <c r="F18" s="19">
        <v>13.8</v>
      </c>
      <c r="G18" s="12" t="s">
        <v>22</v>
      </c>
      <c r="H18" s="19">
        <f t="shared" si="1"/>
        <v>4.3350999999999997</v>
      </c>
      <c r="I18" s="19">
        <f t="shared" si="2"/>
        <v>4.3350999999999997</v>
      </c>
      <c r="J18" s="19">
        <f t="shared" si="0"/>
        <v>0.59824379999999999</v>
      </c>
      <c r="L18" s="18"/>
      <c r="M18" s="20"/>
      <c r="O18" s="20"/>
    </row>
    <row r="19" spans="1:15" s="13" customFormat="1" ht="13.15" customHeight="1">
      <c r="A19" s="56" t="s">
        <v>65</v>
      </c>
      <c r="B19" s="19" t="s">
        <v>59</v>
      </c>
      <c r="C19" s="34" t="s">
        <v>63</v>
      </c>
      <c r="D19" s="19">
        <v>4.6174999999999997</v>
      </c>
      <c r="E19" s="19">
        <v>-0.18375</v>
      </c>
      <c r="F19" s="19">
        <v>7.32</v>
      </c>
      <c r="G19" s="12" t="s">
        <v>22</v>
      </c>
      <c r="H19" s="19">
        <f t="shared" si="1"/>
        <v>4.4337499999999999</v>
      </c>
      <c r="I19" s="19">
        <f t="shared" si="2"/>
        <v>4.4337499999999999</v>
      </c>
      <c r="J19" s="19">
        <f t="shared" si="0"/>
        <v>0.32455050000000002</v>
      </c>
      <c r="L19" s="18"/>
      <c r="M19" s="20"/>
      <c r="O19" s="20"/>
    </row>
    <row r="20" spans="1:15" s="13" customFormat="1" ht="13.15" customHeight="1">
      <c r="A20" s="56" t="s">
        <v>63</v>
      </c>
      <c r="B20" s="19" t="s">
        <v>59</v>
      </c>
      <c r="C20" s="34" t="s">
        <v>66</v>
      </c>
      <c r="D20" s="19">
        <v>4.71</v>
      </c>
      <c r="E20" s="19">
        <v>-0.21382499999999999</v>
      </c>
      <c r="F20" s="19">
        <v>7.52</v>
      </c>
      <c r="G20" s="12" t="s">
        <v>22</v>
      </c>
      <c r="H20" s="19">
        <f t="shared" si="1"/>
        <v>4.496175</v>
      </c>
      <c r="I20" s="19">
        <f t="shared" si="2"/>
        <v>4.496175</v>
      </c>
      <c r="J20" s="19">
        <f t="shared" si="0"/>
        <v>0.33811236</v>
      </c>
      <c r="L20" s="18"/>
      <c r="M20" s="20"/>
      <c r="O20" s="20"/>
    </row>
    <row r="21" spans="1:15" s="13" customFormat="1" ht="13.15" customHeight="1">
      <c r="A21" s="56" t="s">
        <v>67</v>
      </c>
      <c r="B21" s="19" t="s">
        <v>59</v>
      </c>
      <c r="C21" s="34" t="s">
        <v>66</v>
      </c>
      <c r="D21" s="19">
        <v>4.71</v>
      </c>
      <c r="E21" s="19">
        <v>-0.26784999999999998</v>
      </c>
      <c r="F21" s="19">
        <v>6</v>
      </c>
      <c r="G21" s="12" t="s">
        <v>22</v>
      </c>
      <c r="H21" s="19">
        <f t="shared" si="1"/>
        <v>4.4421499999999998</v>
      </c>
      <c r="I21" s="19">
        <f t="shared" si="2"/>
        <v>4.4421499999999998</v>
      </c>
      <c r="J21" s="19">
        <f t="shared" si="0"/>
        <v>0.26652900000000002</v>
      </c>
      <c r="L21" s="18"/>
      <c r="M21" s="20"/>
      <c r="O21" s="20"/>
    </row>
    <row r="22" spans="1:15" s="13" customFormat="1" ht="13.15" customHeight="1">
      <c r="A22" s="56" t="s">
        <v>66</v>
      </c>
      <c r="B22" s="19" t="s">
        <v>59</v>
      </c>
      <c r="C22" s="34" t="s">
        <v>68</v>
      </c>
      <c r="D22" s="19">
        <v>4.7675000000000001</v>
      </c>
      <c r="E22" s="19">
        <v>-0.159275</v>
      </c>
      <c r="F22" s="19">
        <v>5.34</v>
      </c>
      <c r="G22" s="12" t="s">
        <v>22</v>
      </c>
      <c r="H22" s="19">
        <f t="shared" si="1"/>
        <v>4.608225</v>
      </c>
      <c r="I22" s="19">
        <f t="shared" si="2"/>
        <v>4.608225</v>
      </c>
      <c r="J22" s="19">
        <f t="shared" si="0"/>
        <v>0.24607921499999999</v>
      </c>
      <c r="L22" s="18"/>
      <c r="M22" s="20"/>
      <c r="O22" s="20"/>
    </row>
    <row r="23" spans="1:15" s="13" customFormat="1" ht="13.15" customHeight="1">
      <c r="A23" s="56" t="s">
        <v>69</v>
      </c>
      <c r="B23" s="19" t="s">
        <v>59</v>
      </c>
      <c r="C23" s="34" t="s">
        <v>68</v>
      </c>
      <c r="D23" s="19">
        <v>4.7675000000000001</v>
      </c>
      <c r="E23" s="19">
        <v>-9.69249999999999E-2</v>
      </c>
      <c r="F23" s="19">
        <v>7</v>
      </c>
      <c r="G23" s="12" t="s">
        <v>22</v>
      </c>
      <c r="H23" s="19">
        <f t="shared" si="1"/>
        <v>4.6705750000000004</v>
      </c>
      <c r="I23" s="19">
        <f t="shared" si="2"/>
        <v>4.6705750000000004</v>
      </c>
      <c r="J23" s="19">
        <f t="shared" si="0"/>
        <v>0.32694025000000004</v>
      </c>
      <c r="L23" s="18"/>
      <c r="M23" s="20"/>
      <c r="O23" s="20"/>
    </row>
    <row r="24" spans="1:15" s="13" customFormat="1" ht="13.15" customHeight="1">
      <c r="A24" s="56" t="s">
        <v>68</v>
      </c>
      <c r="B24" s="19" t="s">
        <v>59</v>
      </c>
      <c r="C24" s="34" t="s">
        <v>70</v>
      </c>
      <c r="D24" s="19">
        <v>4.6074999999999999</v>
      </c>
      <c r="E24" s="19">
        <v>0.57402500000000001</v>
      </c>
      <c r="F24" s="19">
        <v>5.9</v>
      </c>
      <c r="G24" s="12" t="s">
        <v>22</v>
      </c>
      <c r="H24" s="19">
        <f t="shared" si="1"/>
        <v>5.1815249999999997</v>
      </c>
      <c r="I24" s="19">
        <f t="shared" si="2"/>
        <v>5.1815249999999997</v>
      </c>
      <c r="J24" s="19">
        <f t="shared" si="0"/>
        <v>0.30570997500000002</v>
      </c>
      <c r="L24" s="18"/>
      <c r="M24" s="20"/>
      <c r="O24" s="20"/>
    </row>
    <row r="25" spans="1:15" s="13" customFormat="1" ht="13.15" customHeight="1">
      <c r="A25" s="56" t="s">
        <v>71</v>
      </c>
      <c r="B25" s="19" t="s">
        <v>59</v>
      </c>
      <c r="C25" s="34" t="s">
        <v>70</v>
      </c>
      <c r="D25" s="19">
        <v>4.6074999999999999</v>
      </c>
      <c r="E25" s="19">
        <v>0.53034999999999999</v>
      </c>
      <c r="F25" s="19">
        <v>6.54</v>
      </c>
      <c r="G25" s="12" t="s">
        <v>22</v>
      </c>
      <c r="H25" s="19">
        <f t="shared" si="1"/>
        <v>5.1378500000000003</v>
      </c>
      <c r="I25" s="19">
        <f t="shared" ref="I25" si="3">IF(EXACT(B25,"NA"),H25,B25)</f>
        <v>5.1378500000000003</v>
      </c>
      <c r="J25" s="19">
        <f t="shared" si="0"/>
        <v>0.33601539000000002</v>
      </c>
      <c r="L25" s="18"/>
      <c r="M25" s="20"/>
      <c r="O25" s="20"/>
    </row>
    <row r="26" spans="1:15" s="13" customFormat="1" ht="13.15" customHeight="1">
      <c r="A26" s="56"/>
      <c r="B26" s="18"/>
      <c r="C26" s="34"/>
      <c r="D26" s="18"/>
      <c r="E26" s="18"/>
      <c r="F26" s="18"/>
      <c r="G26" s="12"/>
      <c r="H26" s="18"/>
      <c r="I26" s="18"/>
      <c r="J26" s="18"/>
      <c r="L26" s="18"/>
      <c r="M26" s="20"/>
      <c r="O26" s="20"/>
    </row>
    <row r="27" spans="1:15" s="13" customFormat="1" ht="13.15" customHeight="1" thickBot="1">
      <c r="A27" s="17"/>
      <c r="B27" s="16"/>
      <c r="C27" s="16"/>
      <c r="D27" s="16"/>
      <c r="E27" s="31"/>
      <c r="F27" s="89"/>
      <c r="G27" s="89"/>
      <c r="H27" s="44"/>
      <c r="I27" s="87" t="s">
        <v>114</v>
      </c>
      <c r="J27" s="88">
        <f>SUM(J14:J25)</f>
        <v>4.5080289750000002</v>
      </c>
      <c r="K27" s="20"/>
    </row>
    <row r="28" spans="1:15" ht="12.75" customHeight="1">
      <c r="A28" s="13" t="s">
        <v>7</v>
      </c>
      <c r="D28" s="3"/>
      <c r="F28" s="5"/>
      <c r="H28" s="3"/>
    </row>
    <row r="29" spans="1:15" ht="12.75" customHeight="1">
      <c r="A29" s="13" t="s">
        <v>135</v>
      </c>
    </row>
    <row r="30" spans="1:15" ht="12.75" customHeight="1">
      <c r="A30" s="13" t="s">
        <v>150</v>
      </c>
    </row>
    <row r="31" spans="1:15" ht="12.75" customHeight="1">
      <c r="A31" s="108" t="s">
        <v>158</v>
      </c>
      <c r="L31" s="21"/>
    </row>
    <row r="32" spans="1:15" ht="12.75" customHeight="1">
      <c r="L32" s="21"/>
    </row>
    <row r="33" spans="1:12">
      <c r="B33" s="14"/>
      <c r="C33" s="14"/>
      <c r="D33" s="14"/>
      <c r="E33" s="14"/>
      <c r="F33" s="14"/>
      <c r="G33" s="14"/>
      <c r="L33" s="21"/>
    </row>
    <row r="34" spans="1:12" s="27" customFormat="1" ht="13.5" thickBot="1">
      <c r="A34" s="60" t="s">
        <v>127</v>
      </c>
      <c r="B34" s="61"/>
      <c r="C34" s="30"/>
      <c r="D34" s="30"/>
      <c r="E34" s="30"/>
      <c r="F34" s="30"/>
      <c r="G34" s="30"/>
      <c r="H34" s="62"/>
      <c r="I34" s="62"/>
      <c r="L34" s="47"/>
    </row>
    <row r="35" spans="1:12" s="29" customFormat="1" ht="51" customHeight="1" thickBot="1">
      <c r="A35" s="58"/>
      <c r="B35" s="51" t="s">
        <v>58</v>
      </c>
      <c r="C35" s="51" t="s">
        <v>48</v>
      </c>
      <c r="D35" s="51" t="s">
        <v>49</v>
      </c>
      <c r="E35" s="51" t="s">
        <v>50</v>
      </c>
      <c r="F35" s="51" t="s">
        <v>51</v>
      </c>
      <c r="G35" s="51" t="s">
        <v>73</v>
      </c>
      <c r="H35" s="51" t="s">
        <v>31</v>
      </c>
      <c r="I35" s="51" t="s">
        <v>74</v>
      </c>
      <c r="L35" s="46"/>
    </row>
    <row r="36" spans="1:12" s="29" customFormat="1" ht="13.5" thickBot="1">
      <c r="A36" s="58"/>
      <c r="B36" s="66">
        <v>3.7</v>
      </c>
      <c r="C36" s="67">
        <v>3.56</v>
      </c>
      <c r="D36" s="67">
        <v>4.53</v>
      </c>
      <c r="E36" s="67">
        <v>6</v>
      </c>
      <c r="F36" s="67">
        <v>6.54</v>
      </c>
      <c r="G36" s="67">
        <v>4.55</v>
      </c>
      <c r="H36" s="67">
        <f>(SUM(C36+D36+E36+F36+G36)-MAX(C36:G36)-MIN(C36:G36))/3</f>
        <v>5.0266666666666664</v>
      </c>
      <c r="I36" s="67">
        <f>MIN(B36*1.15,MAX(B36,H36*0.85))</f>
        <v>4.2549999999999999</v>
      </c>
      <c r="J36" s="45"/>
      <c r="L36" s="46"/>
    </row>
    <row r="37" spans="1:12" s="29" customFormat="1">
      <c r="A37" s="49"/>
      <c r="B37" s="45"/>
      <c r="C37" s="45"/>
      <c r="D37" s="45"/>
      <c r="E37" s="45"/>
      <c r="F37" s="45"/>
      <c r="G37" s="45"/>
      <c r="H37" s="45"/>
      <c r="I37" s="45"/>
      <c r="J37" s="45"/>
      <c r="L37" s="46"/>
    </row>
    <row r="38" spans="1:12" s="29" customFormat="1">
      <c r="A38" s="49"/>
      <c r="B38" s="45"/>
      <c r="C38" s="45"/>
      <c r="D38" s="45"/>
      <c r="E38" s="45"/>
      <c r="F38" s="45"/>
      <c r="G38" s="45"/>
      <c r="H38" s="45"/>
      <c r="I38" s="45"/>
      <c r="J38" s="45"/>
      <c r="L38" s="46"/>
    </row>
    <row r="39" spans="1:12" ht="13.5" thickBot="1">
      <c r="A39" s="60" t="s">
        <v>130</v>
      </c>
      <c r="B39" s="64"/>
      <c r="C39" s="15"/>
      <c r="D39" s="15"/>
      <c r="E39" s="15"/>
      <c r="F39" s="15"/>
      <c r="G39" s="15"/>
      <c r="L39" s="21"/>
    </row>
    <row r="40" spans="1:12" ht="51" customHeight="1" thickBot="1">
      <c r="A40" s="54"/>
      <c r="B40" s="51" t="s">
        <v>74</v>
      </c>
      <c r="C40" s="71" t="s">
        <v>77</v>
      </c>
      <c r="D40" s="51" t="s">
        <v>78</v>
      </c>
      <c r="E40" s="51" t="s">
        <v>79</v>
      </c>
      <c r="F40" s="74" t="s">
        <v>134</v>
      </c>
      <c r="G40" s="51" t="s">
        <v>80</v>
      </c>
      <c r="L40" s="21"/>
    </row>
    <row r="41" spans="1:12">
      <c r="A41" s="52" t="s">
        <v>92</v>
      </c>
      <c r="B41" s="68">
        <f>I36</f>
        <v>4.2549999999999999</v>
      </c>
      <c r="C41" s="72">
        <f>D8</f>
        <v>4.5080289750000002</v>
      </c>
      <c r="D41" s="68">
        <v>2.2000000000000002</v>
      </c>
      <c r="E41" s="68">
        <f>MAX(C41,D41)</f>
        <v>4.5080289750000002</v>
      </c>
      <c r="F41" s="75">
        <f>MAX(B41-E41,0)</f>
        <v>0</v>
      </c>
      <c r="G41" s="68">
        <f>B41-D41</f>
        <v>2.0549999999999997</v>
      </c>
      <c r="L41" s="21"/>
    </row>
    <row r="42" spans="1:12" ht="13.5" thickBot="1">
      <c r="A42" s="63" t="s">
        <v>0</v>
      </c>
      <c r="B42" s="69">
        <f>I36</f>
        <v>4.2549999999999999</v>
      </c>
      <c r="C42" s="73" t="str">
        <f>D9</f>
        <v>NA</v>
      </c>
      <c r="D42" s="69">
        <f>D41</f>
        <v>2.2000000000000002</v>
      </c>
      <c r="E42" s="69" t="str">
        <f>IF(EXACT(C42,"NA"),"NA",MAX(C42,D42))</f>
        <v>NA</v>
      </c>
      <c r="F42" s="76" t="str">
        <f>IF(EXACT(C42,"NA"),"NA",MAX(B42-E42,0))</f>
        <v>NA</v>
      </c>
      <c r="G42" s="69">
        <f>B42-D42</f>
        <v>2.0549999999999997</v>
      </c>
      <c r="L42" s="21"/>
    </row>
    <row r="43" spans="1:12">
      <c r="B43" s="45"/>
      <c r="C43" s="45"/>
      <c r="D43" s="45"/>
      <c r="E43" s="45"/>
      <c r="F43" s="45"/>
      <c r="G43" s="45"/>
      <c r="L43" s="21"/>
    </row>
    <row r="44" spans="1:12">
      <c r="B44" s="45"/>
      <c r="C44" s="45"/>
      <c r="D44" s="45"/>
      <c r="E44" s="45"/>
      <c r="F44" s="45"/>
      <c r="G44" s="45"/>
      <c r="L44" s="21"/>
    </row>
    <row r="45" spans="1:12" ht="13.5" thickBot="1">
      <c r="A45" s="1" t="s">
        <v>55</v>
      </c>
      <c r="B45" s="15"/>
      <c r="C45" s="15"/>
      <c r="D45" s="15"/>
      <c r="E45" s="15"/>
      <c r="F45" s="15"/>
      <c r="G45" s="15"/>
      <c r="H45" s="2"/>
      <c r="I45" s="2"/>
      <c r="J45" s="2"/>
      <c r="K45" s="2"/>
      <c r="L45" s="86"/>
    </row>
    <row r="46" spans="1:12" ht="51" customHeight="1" thickBot="1">
      <c r="A46" s="58"/>
      <c r="B46" s="51" t="s">
        <v>74</v>
      </c>
      <c r="C46" s="65" t="s">
        <v>44</v>
      </c>
      <c r="D46" s="65" t="s">
        <v>45</v>
      </c>
      <c r="E46" s="65" t="s">
        <v>46</v>
      </c>
      <c r="F46" s="65" t="s">
        <v>47</v>
      </c>
      <c r="G46" s="65" t="s">
        <v>75</v>
      </c>
      <c r="H46" s="65" t="s">
        <v>76</v>
      </c>
      <c r="I46" s="77" t="s">
        <v>77</v>
      </c>
      <c r="J46" s="65" t="s">
        <v>78</v>
      </c>
      <c r="K46" s="78" t="s">
        <v>81</v>
      </c>
      <c r="L46" s="74" t="s">
        <v>82</v>
      </c>
    </row>
    <row r="47" spans="1:12">
      <c r="A47" s="52" t="s">
        <v>92</v>
      </c>
      <c r="B47" s="70">
        <f>I36</f>
        <v>4.2549999999999999</v>
      </c>
      <c r="C47" s="70">
        <f>MAX(C36,B47)</f>
        <v>4.2549999999999999</v>
      </c>
      <c r="D47" s="70">
        <f>MAX(D36,B47)</f>
        <v>4.53</v>
      </c>
      <c r="E47" s="70">
        <f>MAX(E36,B47)</f>
        <v>6</v>
      </c>
      <c r="F47" s="70">
        <f>MAX(F36,B47)</f>
        <v>6.54</v>
      </c>
      <c r="G47" s="70">
        <f>MAX(G36,B47)</f>
        <v>4.55</v>
      </c>
      <c r="H47" s="81">
        <f>(SUM(C47+D47+E47+F47+G47)-MAX(C47:G47)-MIN(C47:G47))/3</f>
        <v>5.0266666666666673</v>
      </c>
      <c r="I47" s="79">
        <f>D8</f>
        <v>4.5080289750000002</v>
      </c>
      <c r="J47" s="70">
        <f>D41</f>
        <v>2.2000000000000002</v>
      </c>
      <c r="K47" s="82">
        <f>MAX(I47,J47)</f>
        <v>4.5080289750000002</v>
      </c>
      <c r="L47" s="75">
        <f>MAX(I47,J47)</f>
        <v>4.5080289750000002</v>
      </c>
    </row>
    <row r="48" spans="1:12" ht="13.5" thickBot="1">
      <c r="A48" s="63" t="s">
        <v>0</v>
      </c>
      <c r="B48" s="28">
        <f t="shared" ref="B48:H48" si="4">B47</f>
        <v>4.2549999999999999</v>
      </c>
      <c r="C48" s="28">
        <f t="shared" si="4"/>
        <v>4.2549999999999999</v>
      </c>
      <c r="D48" s="28">
        <f t="shared" si="4"/>
        <v>4.53</v>
      </c>
      <c r="E48" s="28">
        <f t="shared" si="4"/>
        <v>6</v>
      </c>
      <c r="F48" s="28">
        <f t="shared" si="4"/>
        <v>6.54</v>
      </c>
      <c r="G48" s="28">
        <f t="shared" si="4"/>
        <v>4.55</v>
      </c>
      <c r="H48" s="28">
        <f t="shared" si="4"/>
        <v>5.0266666666666673</v>
      </c>
      <c r="I48" s="80" t="str">
        <f>D9</f>
        <v>NA</v>
      </c>
      <c r="J48" s="28">
        <f>D41</f>
        <v>2.2000000000000002</v>
      </c>
      <c r="K48" s="83" t="str">
        <f>IF(EXACT(I48,"NA"),"NA",MAX(I48,J48))</f>
        <v>NA</v>
      </c>
      <c r="L48" s="85" t="str">
        <f>IF(EXACT(I48,"NA"),"NA",MAX(I48,J48))</f>
        <v>NA</v>
      </c>
    </row>
    <row r="49" spans="1:1">
      <c r="A49" s="13"/>
    </row>
    <row r="50" spans="1:1">
      <c r="A50" s="13"/>
    </row>
    <row r="93" spans="1:16" ht="12.75" customHeight="1">
      <c r="A93" s="32"/>
    </row>
    <row r="94" spans="1:16" ht="12.75" customHeight="1">
      <c r="A94" s="32"/>
    </row>
    <row r="95" spans="1:16">
      <c r="A95" s="48" t="s">
        <v>121</v>
      </c>
      <c r="B95" s="6"/>
      <c r="C95" s="6"/>
      <c r="D95" s="6"/>
      <c r="E95" s="6"/>
      <c r="F95" s="6"/>
      <c r="G95" s="6"/>
      <c r="H95" s="6"/>
      <c r="I95" s="6"/>
      <c r="J95" s="6"/>
      <c r="K95" s="6"/>
      <c r="L95" s="6"/>
      <c r="M95" s="6"/>
      <c r="N95" s="6"/>
      <c r="O95" s="6"/>
      <c r="P95" s="6"/>
    </row>
    <row r="96" spans="1:16" ht="13.5" thickBot="1">
      <c r="A96" s="1" t="s">
        <v>119</v>
      </c>
      <c r="B96" s="7"/>
      <c r="C96" s="7"/>
      <c r="D96" s="7"/>
      <c r="E96" s="7"/>
      <c r="F96" s="7"/>
      <c r="G96" s="7"/>
      <c r="H96" s="7"/>
      <c r="I96" s="7"/>
      <c r="J96" s="6"/>
      <c r="K96" s="6"/>
      <c r="L96" s="6"/>
      <c r="M96" s="6"/>
      <c r="N96" s="6"/>
      <c r="O96" s="6"/>
      <c r="P96" s="6"/>
    </row>
    <row r="97" spans="1:16" ht="66" customHeight="1" thickBot="1">
      <c r="A97" s="53" t="s">
        <v>30</v>
      </c>
      <c r="B97" s="53" t="s">
        <v>117</v>
      </c>
      <c r="C97" s="53" t="s">
        <v>118</v>
      </c>
      <c r="D97" s="54" t="s">
        <v>97</v>
      </c>
      <c r="E97" s="58" t="s">
        <v>56</v>
      </c>
      <c r="F97" s="53" t="s">
        <v>93</v>
      </c>
      <c r="G97" s="54" t="s">
        <v>94</v>
      </c>
      <c r="H97" s="53" t="s">
        <v>95</v>
      </c>
      <c r="I97" s="53" t="s">
        <v>96</v>
      </c>
      <c r="J97" s="14"/>
      <c r="K97" s="14"/>
      <c r="L97" s="14"/>
      <c r="M97" s="14"/>
      <c r="N97" s="14"/>
      <c r="O97" s="14"/>
      <c r="P97" s="14"/>
    </row>
    <row r="98" spans="1:16" ht="12.75" customHeight="1">
      <c r="A98" s="8"/>
      <c r="B98" s="22" t="s">
        <v>23</v>
      </c>
      <c r="C98" s="22" t="s">
        <v>23</v>
      </c>
      <c r="F98" s="22" t="s">
        <v>23</v>
      </c>
      <c r="G98" s="22" t="s">
        <v>23</v>
      </c>
      <c r="H98" s="22" t="s">
        <v>23</v>
      </c>
      <c r="I98" s="22" t="s">
        <v>23</v>
      </c>
      <c r="J98" s="27"/>
      <c r="K98" s="27"/>
      <c r="L98" s="27"/>
      <c r="M98" s="27"/>
      <c r="N98" s="10"/>
    </row>
    <row r="99" spans="1:16" ht="12.75" customHeight="1">
      <c r="A99" s="95">
        <v>45274</v>
      </c>
      <c r="B99" s="70">
        <v>4.9927097050000002</v>
      </c>
      <c r="C99" s="70"/>
      <c r="D99" s="12"/>
      <c r="E99" s="70">
        <v>4.2549999999999999</v>
      </c>
      <c r="F99" s="19">
        <v>0</v>
      </c>
      <c r="G99" s="91"/>
      <c r="H99" s="19">
        <v>4.9927097050000002</v>
      </c>
      <c r="I99" s="19"/>
      <c r="J99" s="14"/>
      <c r="K99" s="19"/>
      <c r="L99" s="19"/>
      <c r="M99" s="19"/>
    </row>
    <row r="100" spans="1:16" ht="12.75" customHeight="1">
      <c r="A100" s="95">
        <v>45281</v>
      </c>
      <c r="B100" s="70">
        <v>4.9552097049999997</v>
      </c>
      <c r="C100" s="70"/>
      <c r="D100" s="12"/>
      <c r="E100" s="70">
        <v>4.2549999999999999</v>
      </c>
      <c r="F100" s="19">
        <v>0</v>
      </c>
      <c r="G100" s="91"/>
      <c r="H100" s="19">
        <v>4.9552097049999997</v>
      </c>
      <c r="I100" s="19"/>
      <c r="J100" s="14"/>
      <c r="K100" s="19"/>
      <c r="L100" s="19"/>
      <c r="M100" s="19"/>
      <c r="N100" s="13"/>
    </row>
    <row r="101" spans="1:16" ht="12.75" customHeight="1">
      <c r="A101" s="95">
        <v>45288</v>
      </c>
      <c r="B101" s="70">
        <v>4.962709705</v>
      </c>
      <c r="C101" s="70"/>
      <c r="D101" s="12"/>
      <c r="E101" s="70">
        <v>4.2549999999999999</v>
      </c>
      <c r="F101" s="19">
        <v>0</v>
      </c>
      <c r="G101" s="91"/>
      <c r="H101" s="19">
        <v>4.962709705</v>
      </c>
      <c r="I101" s="19"/>
      <c r="J101" s="14"/>
      <c r="K101" s="19"/>
      <c r="L101" s="19"/>
      <c r="M101" s="19"/>
      <c r="N101" s="13"/>
    </row>
    <row r="102" spans="1:16" ht="12.75" customHeight="1">
      <c r="A102" s="95">
        <v>45295</v>
      </c>
      <c r="B102" s="70">
        <v>4.865452705</v>
      </c>
      <c r="C102" s="70"/>
      <c r="D102" s="12"/>
      <c r="E102" s="70">
        <v>4.2549999999999999</v>
      </c>
      <c r="F102" s="19">
        <v>0</v>
      </c>
      <c r="G102" s="91"/>
      <c r="H102" s="19">
        <v>4.865452705</v>
      </c>
      <c r="I102" s="19"/>
      <c r="J102" s="14"/>
      <c r="K102" s="19"/>
      <c r="L102" s="19"/>
      <c r="M102" s="19"/>
      <c r="N102" s="13"/>
    </row>
    <row r="103" spans="1:16" ht="12.75" customHeight="1">
      <c r="A103" s="95">
        <v>45302</v>
      </c>
      <c r="B103" s="70">
        <v>4.8205957049999997</v>
      </c>
      <c r="C103" s="70"/>
      <c r="D103" s="12"/>
      <c r="E103" s="70">
        <v>4.2549999999999999</v>
      </c>
      <c r="F103" s="19">
        <v>0</v>
      </c>
      <c r="G103" s="91"/>
      <c r="H103" s="19">
        <v>4.8205957049999997</v>
      </c>
      <c r="I103" s="19"/>
      <c r="J103" s="14"/>
      <c r="K103" s="19"/>
      <c r="L103" s="19"/>
      <c r="M103" s="19"/>
      <c r="N103" s="6"/>
    </row>
    <row r="104" spans="1:16" ht="12.75" customHeight="1">
      <c r="A104" s="95">
        <v>45309</v>
      </c>
      <c r="B104" s="70">
        <v>4.7151407049999996</v>
      </c>
      <c r="C104" s="70"/>
      <c r="D104" s="12"/>
      <c r="E104" s="70">
        <v>4.2549999999999999</v>
      </c>
      <c r="F104" s="19">
        <v>0</v>
      </c>
      <c r="G104" s="91"/>
      <c r="H104" s="19">
        <v>4.7151407049999996</v>
      </c>
      <c r="I104" s="19"/>
      <c r="J104" s="14"/>
      <c r="K104" s="19"/>
      <c r="L104" s="19"/>
      <c r="M104" s="19"/>
      <c r="N104" s="13"/>
    </row>
    <row r="105" spans="1:16" ht="12.75" customHeight="1">
      <c r="A105" s="95">
        <v>45316</v>
      </c>
      <c r="B105" s="70">
        <v>4.7598027050000002</v>
      </c>
      <c r="C105" s="70"/>
      <c r="D105" s="12"/>
      <c r="E105" s="70">
        <v>4.2549999999999999</v>
      </c>
      <c r="F105" s="19">
        <v>0</v>
      </c>
      <c r="G105" s="91"/>
      <c r="H105" s="19">
        <v>4.7598027050000002</v>
      </c>
      <c r="I105" s="19"/>
      <c r="J105" s="14"/>
      <c r="K105" s="19"/>
      <c r="L105" s="19"/>
      <c r="M105" s="19"/>
      <c r="N105" s="13"/>
    </row>
    <row r="106" spans="1:16" ht="12.75" customHeight="1">
      <c r="A106" s="95">
        <v>45323</v>
      </c>
      <c r="B106" s="70">
        <v>4.7710267049999997</v>
      </c>
      <c r="C106" s="70"/>
      <c r="D106" s="12"/>
      <c r="E106" s="70">
        <v>4.2549999999999999</v>
      </c>
      <c r="F106" s="19">
        <v>0</v>
      </c>
      <c r="G106" s="91"/>
      <c r="H106" s="19">
        <v>4.7710267049999997</v>
      </c>
      <c r="I106" s="19"/>
      <c r="J106" s="14"/>
      <c r="K106" s="19"/>
      <c r="L106" s="19"/>
      <c r="M106" s="19"/>
      <c r="N106" s="13"/>
    </row>
    <row r="107" spans="1:16" ht="12.75" customHeight="1">
      <c r="A107" s="95">
        <v>45330</v>
      </c>
      <c r="B107" s="70">
        <v>4.7306807050000002</v>
      </c>
      <c r="C107" s="70"/>
      <c r="D107" s="12"/>
      <c r="E107" s="70">
        <v>4.2549999999999999</v>
      </c>
      <c r="F107" s="19">
        <v>0</v>
      </c>
      <c r="G107" s="91"/>
      <c r="H107" s="19">
        <v>4.7306807050000002</v>
      </c>
      <c r="I107" s="19"/>
      <c r="J107" s="14"/>
      <c r="K107" s="19"/>
      <c r="L107" s="19"/>
      <c r="M107" s="19"/>
      <c r="N107" s="6"/>
    </row>
    <row r="108" spans="1:16" ht="12.75" customHeight="1">
      <c r="A108" s="95">
        <v>45337</v>
      </c>
      <c r="B108" s="70">
        <v>4.6544127050000004</v>
      </c>
      <c r="C108" s="70"/>
      <c r="D108" s="12"/>
      <c r="E108" s="70">
        <v>4.2512458223333303</v>
      </c>
      <c r="F108" s="19">
        <v>0</v>
      </c>
      <c r="G108" s="91"/>
      <c r="H108" s="19">
        <v>4.6544127050000004</v>
      </c>
      <c r="I108" s="19"/>
      <c r="J108" s="14"/>
      <c r="K108" s="19"/>
      <c r="L108" s="19"/>
      <c r="M108" s="19"/>
      <c r="N108" s="13"/>
    </row>
    <row r="109" spans="1:16" ht="12.75" customHeight="1">
      <c r="A109" s="95">
        <v>45344</v>
      </c>
      <c r="B109" s="70">
        <v>4.6385987049999997</v>
      </c>
      <c r="C109" s="70"/>
      <c r="D109" s="12"/>
      <c r="E109" s="70">
        <v>4.2350099723333301</v>
      </c>
      <c r="F109" s="19">
        <v>0</v>
      </c>
      <c r="G109" s="91"/>
      <c r="H109" s="19">
        <v>4.6385987049999997</v>
      </c>
      <c r="I109" s="19"/>
      <c r="J109" s="14"/>
      <c r="K109" s="19"/>
      <c r="L109" s="19"/>
      <c r="M109" s="19"/>
      <c r="N109" s="13"/>
    </row>
    <row r="110" spans="1:16" ht="12.75" customHeight="1">
      <c r="A110" s="95">
        <v>45351</v>
      </c>
      <c r="B110" s="70">
        <v>4.6643907049999997</v>
      </c>
      <c r="C110" s="70"/>
      <c r="D110" s="12"/>
      <c r="E110" s="70">
        <v>4.2549999999999999</v>
      </c>
      <c r="F110" s="19">
        <v>0</v>
      </c>
      <c r="G110" s="91"/>
      <c r="H110" s="19">
        <v>4.6643907049999997</v>
      </c>
      <c r="I110" s="19"/>
      <c r="J110" s="14"/>
      <c r="K110" s="19"/>
      <c r="L110" s="19"/>
      <c r="M110" s="19"/>
      <c r="N110" s="13"/>
    </row>
    <row r="111" spans="1:16" ht="12.75" customHeight="1">
      <c r="A111" s="95">
        <v>45358</v>
      </c>
      <c r="B111" s="70">
        <v>4.7116352050000003</v>
      </c>
      <c r="C111" s="70"/>
      <c r="D111" s="12"/>
      <c r="E111" s="70">
        <v>4.2549999999999999</v>
      </c>
      <c r="F111" s="19">
        <v>0</v>
      </c>
      <c r="G111" s="91"/>
      <c r="H111" s="19">
        <v>4.7116352050000003</v>
      </c>
      <c r="I111" s="19"/>
      <c r="J111" s="14"/>
      <c r="K111" s="19"/>
      <c r="L111" s="19"/>
      <c r="M111" s="19"/>
      <c r="N111" s="13"/>
    </row>
    <row r="112" spans="1:16" ht="12.75" customHeight="1">
      <c r="A112" s="95">
        <v>45365</v>
      </c>
      <c r="B112" s="70">
        <v>4.7209792049999999</v>
      </c>
      <c r="C112" s="70"/>
      <c r="D112" s="12"/>
      <c r="E112" s="70">
        <v>4.2549999999999999</v>
      </c>
      <c r="F112" s="19">
        <v>0</v>
      </c>
      <c r="G112" s="91"/>
      <c r="H112" s="19">
        <v>4.7209792049999999</v>
      </c>
      <c r="I112" s="19"/>
      <c r="J112" s="14"/>
      <c r="K112" s="19"/>
      <c r="L112" s="19"/>
      <c r="M112" s="19"/>
      <c r="N112" s="6"/>
    </row>
    <row r="113" spans="1:14" ht="12.75" customHeight="1">
      <c r="A113" s="95">
        <v>45372</v>
      </c>
      <c r="B113" s="70">
        <v>4.8044292049999999</v>
      </c>
      <c r="C113" s="70"/>
      <c r="D113" s="12"/>
      <c r="E113" s="70">
        <v>4.2549999999999999</v>
      </c>
      <c r="F113" s="19">
        <v>0</v>
      </c>
      <c r="G113" s="91"/>
      <c r="H113" s="19">
        <v>4.8044292049999999</v>
      </c>
      <c r="I113" s="19"/>
      <c r="J113" s="14"/>
      <c r="K113" s="19"/>
      <c r="L113" s="19"/>
      <c r="M113" s="19"/>
      <c r="N113" s="6"/>
    </row>
    <row r="114" spans="1:14" ht="12.75" customHeight="1">
      <c r="A114" s="95">
        <v>45379</v>
      </c>
      <c r="B114" s="70">
        <v>4.7992722050000003</v>
      </c>
      <c r="C114" s="70"/>
      <c r="D114" s="12"/>
      <c r="E114" s="70">
        <v>4.2549999999999999</v>
      </c>
      <c r="F114" s="19">
        <v>0</v>
      </c>
      <c r="G114" s="91"/>
      <c r="H114" s="19">
        <v>4.7992722050000003</v>
      </c>
      <c r="I114" s="19"/>
      <c r="K114" s="19"/>
      <c r="L114" s="19"/>
      <c r="M114" s="19"/>
    </row>
    <row r="115" spans="1:14" ht="12.75" customHeight="1">
      <c r="A115" s="95">
        <v>45386</v>
      </c>
      <c r="B115" s="70">
        <v>4.7962967049999996</v>
      </c>
      <c r="C115" s="70"/>
      <c r="D115" s="12"/>
      <c r="E115" s="70">
        <v>4.2549999999999999</v>
      </c>
      <c r="F115" s="19">
        <v>0</v>
      </c>
      <c r="G115" s="91"/>
      <c r="H115" s="19">
        <v>4.7962967049999996</v>
      </c>
      <c r="I115" s="19"/>
      <c r="J115" s="14"/>
      <c r="K115" s="19"/>
      <c r="L115" s="19"/>
      <c r="M115" s="19"/>
      <c r="N115" s="13"/>
    </row>
    <row r="116" spans="1:14" ht="12.75" customHeight="1">
      <c r="A116" s="95">
        <v>45393</v>
      </c>
      <c r="B116" s="70">
        <v>4.781328705</v>
      </c>
      <c r="C116" s="70"/>
      <c r="D116" s="12"/>
      <c r="E116" s="70">
        <v>4.2549999999999999</v>
      </c>
      <c r="F116" s="19">
        <v>0</v>
      </c>
      <c r="G116" s="91"/>
      <c r="H116" s="19">
        <v>4.781328705</v>
      </c>
      <c r="I116" s="19"/>
      <c r="J116" s="14"/>
      <c r="K116" s="19"/>
      <c r="L116" s="19"/>
      <c r="M116" s="19"/>
    </row>
    <row r="117" spans="1:14" ht="12.75" customHeight="1">
      <c r="A117" s="95">
        <v>45400</v>
      </c>
      <c r="B117" s="70">
        <v>4.7103362049999999</v>
      </c>
      <c r="C117" s="70"/>
      <c r="D117" s="12"/>
      <c r="E117" s="70">
        <v>4.2549999999999999</v>
      </c>
      <c r="F117" s="19">
        <v>0</v>
      </c>
      <c r="G117" s="91"/>
      <c r="H117" s="19">
        <v>4.7103362049999999</v>
      </c>
      <c r="I117" s="19"/>
      <c r="J117" s="14"/>
      <c r="K117" s="19"/>
      <c r="L117" s="19"/>
      <c r="M117" s="19"/>
      <c r="N117" s="13"/>
    </row>
    <row r="118" spans="1:14" ht="12.75" customHeight="1">
      <c r="A118" s="95">
        <v>45407</v>
      </c>
      <c r="B118" s="70">
        <v>4.8019612049999996</v>
      </c>
      <c r="C118" s="70"/>
      <c r="D118" s="12"/>
      <c r="E118" s="70">
        <v>4.2549999999999999</v>
      </c>
      <c r="F118" s="19">
        <v>0</v>
      </c>
      <c r="G118" s="91"/>
      <c r="H118" s="19">
        <v>4.8019612049999996</v>
      </c>
      <c r="I118" s="19"/>
      <c r="J118" s="14"/>
      <c r="K118" s="19"/>
      <c r="L118" s="19"/>
      <c r="M118" s="19"/>
      <c r="N118" s="13"/>
    </row>
    <row r="119" spans="1:14" ht="12.75" customHeight="1">
      <c r="A119" s="95">
        <v>45414</v>
      </c>
      <c r="B119" s="70">
        <v>4.8311132050000003</v>
      </c>
      <c r="C119" s="70"/>
      <c r="D119" s="12"/>
      <c r="E119" s="70">
        <v>4.2549999999999999</v>
      </c>
      <c r="F119" s="19">
        <v>0</v>
      </c>
      <c r="G119" s="91"/>
      <c r="H119" s="19">
        <v>4.8311132050000003</v>
      </c>
      <c r="I119" s="19"/>
      <c r="J119" s="14"/>
      <c r="K119" s="19"/>
      <c r="L119" s="19"/>
      <c r="M119" s="19"/>
      <c r="N119" s="13"/>
    </row>
    <row r="120" spans="1:14" ht="12.75" customHeight="1">
      <c r="A120" s="95">
        <v>45421</v>
      </c>
      <c r="B120" s="70">
        <v>4.850958705</v>
      </c>
      <c r="C120" s="70"/>
      <c r="D120" s="12"/>
      <c r="E120" s="70">
        <v>4.2549999999999999</v>
      </c>
      <c r="F120" s="19">
        <v>0</v>
      </c>
      <c r="G120" s="91"/>
      <c r="H120" s="19">
        <v>4.850958705</v>
      </c>
      <c r="I120" s="19"/>
      <c r="J120" s="14"/>
      <c r="K120" s="19"/>
      <c r="L120" s="19"/>
      <c r="M120" s="19"/>
    </row>
    <row r="121" spans="1:14" ht="12.75" customHeight="1">
      <c r="A121" s="95">
        <v>45428</v>
      </c>
      <c r="B121" s="70">
        <v>4.823651205</v>
      </c>
      <c r="C121" s="70"/>
      <c r="D121" s="12"/>
      <c r="E121" s="70">
        <v>4.2549999999999999</v>
      </c>
      <c r="F121" s="19">
        <v>0</v>
      </c>
      <c r="G121" s="91"/>
      <c r="H121" s="19">
        <v>4.823651205</v>
      </c>
      <c r="I121" s="19"/>
      <c r="J121" s="14"/>
      <c r="K121" s="19"/>
      <c r="L121" s="19"/>
      <c r="M121" s="19"/>
      <c r="N121" s="6"/>
    </row>
    <row r="122" spans="1:14" ht="12.75" customHeight="1">
      <c r="A122" s="95">
        <v>45435</v>
      </c>
      <c r="B122" s="70">
        <v>4.8323212050000004</v>
      </c>
      <c r="C122" s="70"/>
      <c r="D122" s="12"/>
      <c r="E122" s="70">
        <v>4.2549999999999999</v>
      </c>
      <c r="F122" s="19">
        <v>0</v>
      </c>
      <c r="G122" s="91"/>
      <c r="H122" s="19">
        <v>4.8323212050000004</v>
      </c>
      <c r="I122" s="19"/>
      <c r="J122" s="14"/>
      <c r="K122" s="19"/>
      <c r="L122" s="19"/>
      <c r="M122" s="19"/>
      <c r="N122" s="13"/>
    </row>
    <row r="123" spans="1:14" ht="12.75" customHeight="1">
      <c r="A123" s="95">
        <v>45442</v>
      </c>
      <c r="B123" s="70">
        <v>4.7708607049999996</v>
      </c>
      <c r="C123" s="70"/>
      <c r="D123" s="12"/>
      <c r="E123" s="70">
        <v>4.2549999999999999</v>
      </c>
      <c r="F123" s="19">
        <v>0</v>
      </c>
      <c r="G123" s="91"/>
      <c r="H123" s="19">
        <v>4.7708607049999996</v>
      </c>
      <c r="I123" s="19"/>
      <c r="J123" s="14"/>
      <c r="K123" s="19"/>
      <c r="L123" s="19"/>
      <c r="M123" s="19"/>
      <c r="N123" s="13"/>
    </row>
    <row r="124" spans="1:14" ht="12.75" customHeight="1">
      <c r="A124" s="95">
        <v>45449</v>
      </c>
      <c r="B124" s="70">
        <v>4.7222077049999998</v>
      </c>
      <c r="C124" s="70"/>
      <c r="D124" s="12"/>
      <c r="E124" s="70">
        <v>4.2549999999999999</v>
      </c>
      <c r="F124" s="19">
        <v>0</v>
      </c>
      <c r="G124" s="91"/>
      <c r="H124" s="19">
        <v>4.7222077049999998</v>
      </c>
      <c r="I124" s="19"/>
      <c r="J124" s="14"/>
      <c r="K124" s="19"/>
      <c r="L124" s="19"/>
      <c r="M124" s="19"/>
    </row>
    <row r="125" spans="1:14" ht="12.75" customHeight="1">
      <c r="A125" s="95">
        <v>45456</v>
      </c>
      <c r="B125" s="70">
        <v>4.7463137050000004</v>
      </c>
      <c r="C125" s="70"/>
      <c r="D125" s="12"/>
      <c r="E125" s="70">
        <v>4.2549999999999999</v>
      </c>
      <c r="F125" s="19">
        <v>0</v>
      </c>
      <c r="G125" s="91"/>
      <c r="H125" s="19">
        <v>4.7463137050000004</v>
      </c>
      <c r="I125" s="19"/>
      <c r="J125" s="14"/>
      <c r="K125" s="19"/>
      <c r="L125" s="19"/>
      <c r="M125" s="19"/>
      <c r="N125" s="6"/>
    </row>
    <row r="126" spans="1:14" ht="12.75" customHeight="1">
      <c r="A126" s="95">
        <v>45463</v>
      </c>
      <c r="B126" s="70">
        <v>4.610175205</v>
      </c>
      <c r="C126" s="70"/>
      <c r="D126" s="12"/>
      <c r="E126" s="70">
        <v>4.2549999999999999</v>
      </c>
      <c r="F126" s="19">
        <v>0</v>
      </c>
      <c r="G126" s="91"/>
      <c r="H126" s="19">
        <v>4.610175205</v>
      </c>
      <c r="I126" s="19"/>
      <c r="J126" s="14"/>
      <c r="K126" s="19"/>
      <c r="L126" s="19"/>
      <c r="M126" s="19"/>
      <c r="N126" s="13"/>
    </row>
    <row r="127" spans="1:14" ht="12.75" customHeight="1">
      <c r="A127" s="95">
        <v>45470</v>
      </c>
      <c r="B127" s="70">
        <v>4.5183182049999999</v>
      </c>
      <c r="C127" s="70"/>
      <c r="D127" s="12"/>
      <c r="E127" s="70">
        <v>4.2549999999999999</v>
      </c>
      <c r="F127" s="19">
        <v>0</v>
      </c>
      <c r="G127" s="91"/>
      <c r="H127" s="19">
        <v>4.5183182049999999</v>
      </c>
      <c r="I127" s="19"/>
      <c r="J127" s="14"/>
      <c r="K127" s="19"/>
      <c r="L127" s="19"/>
      <c r="M127" s="19"/>
      <c r="N127" s="13"/>
    </row>
    <row r="128" spans="1:14" ht="12.75" customHeight="1">
      <c r="A128" s="95">
        <v>45477</v>
      </c>
      <c r="B128" s="70">
        <v>4.4847362049999999</v>
      </c>
      <c r="C128" s="70"/>
      <c r="D128" s="12"/>
      <c r="E128" s="70">
        <v>4.2549999999999999</v>
      </c>
      <c r="F128" s="19">
        <v>0</v>
      </c>
      <c r="G128" s="91"/>
      <c r="H128" s="19">
        <v>4.4847362049999999</v>
      </c>
      <c r="I128" s="19"/>
      <c r="J128" s="14"/>
      <c r="K128" s="19"/>
      <c r="L128" s="19"/>
      <c r="M128" s="19"/>
      <c r="N128" s="13"/>
    </row>
    <row r="129" spans="1:14" ht="12.75" customHeight="1">
      <c r="A129" s="95">
        <v>45484</v>
      </c>
      <c r="B129" s="70">
        <v>4.4434297049999998</v>
      </c>
      <c r="C129" s="70"/>
      <c r="D129" s="12"/>
      <c r="E129" s="70">
        <v>4.2549999999999999</v>
      </c>
      <c r="F129" s="19">
        <v>0</v>
      </c>
      <c r="G129" s="91"/>
      <c r="H129" s="19">
        <v>4.4434297049999998</v>
      </c>
      <c r="I129" s="19"/>
      <c r="J129" s="14"/>
      <c r="K129" s="19"/>
      <c r="L129" s="19"/>
      <c r="M129" s="19"/>
      <c r="N129" s="6"/>
    </row>
    <row r="130" spans="1:14" ht="12.75" customHeight="1">
      <c r="A130" s="95">
        <v>45491</v>
      </c>
      <c r="B130" s="70">
        <v>4.4108982049999996</v>
      </c>
      <c r="C130" s="70"/>
      <c r="D130" s="12"/>
      <c r="E130" s="70">
        <v>4.2549999999999999</v>
      </c>
      <c r="F130" s="19">
        <v>0</v>
      </c>
      <c r="G130" s="91"/>
      <c r="H130" s="19">
        <v>4.4108982049999996</v>
      </c>
      <c r="I130" s="19"/>
      <c r="J130" s="14"/>
      <c r="K130" s="19"/>
      <c r="L130" s="19"/>
      <c r="M130" s="19"/>
    </row>
    <row r="131" spans="1:14" ht="12.75" customHeight="1">
      <c r="A131" s="95">
        <v>45498</v>
      </c>
      <c r="B131" s="70">
        <v>4.5275707049999996</v>
      </c>
      <c r="C131" s="70"/>
      <c r="D131" s="12"/>
      <c r="E131" s="70">
        <v>4.2549999999999999</v>
      </c>
      <c r="F131" s="19">
        <v>0</v>
      </c>
      <c r="G131" s="91"/>
      <c r="H131" s="19">
        <v>4.5275707049999996</v>
      </c>
      <c r="I131" s="19"/>
      <c r="J131" s="14"/>
      <c r="K131" s="19"/>
      <c r="L131" s="19"/>
      <c r="M131" s="19"/>
    </row>
    <row r="132" spans="1:14" ht="12.75" customHeight="1">
      <c r="A132" s="95">
        <v>45505</v>
      </c>
      <c r="B132" s="70">
        <v>4.3690862050000003</v>
      </c>
      <c r="C132" s="70"/>
      <c r="D132" s="12"/>
      <c r="E132" s="70">
        <v>4.2549999999999999</v>
      </c>
      <c r="F132" s="19">
        <v>0</v>
      </c>
      <c r="G132" s="91"/>
      <c r="H132" s="19">
        <v>4.3690862050000003</v>
      </c>
      <c r="I132" s="19"/>
      <c r="J132" s="14"/>
      <c r="K132" s="19"/>
      <c r="L132" s="19"/>
      <c r="M132" s="19"/>
      <c r="N132" s="6"/>
    </row>
    <row r="133" spans="1:14" ht="12.75" customHeight="1">
      <c r="A133" s="95">
        <v>45512</v>
      </c>
      <c r="B133" s="70">
        <v>4.3780297050000003</v>
      </c>
      <c r="C133" s="70"/>
      <c r="D133" s="12"/>
      <c r="E133" s="70">
        <v>4.2549999999999999</v>
      </c>
      <c r="F133" s="19">
        <v>0</v>
      </c>
      <c r="G133" s="91"/>
      <c r="H133" s="19">
        <v>4.3780297050000003</v>
      </c>
      <c r="I133" s="19"/>
      <c r="J133" s="14"/>
      <c r="K133" s="19"/>
      <c r="L133" s="19"/>
      <c r="M133" s="19"/>
      <c r="N133" s="6"/>
    </row>
    <row r="134" spans="1:14" ht="12.75" customHeight="1">
      <c r="A134" s="95">
        <v>45519</v>
      </c>
      <c r="B134" s="70">
        <v>4.3256732050000002</v>
      </c>
      <c r="C134" s="70"/>
      <c r="D134" s="12"/>
      <c r="E134" s="70">
        <v>4.2549999999999999</v>
      </c>
      <c r="F134" s="19">
        <v>0</v>
      </c>
      <c r="G134" s="91"/>
      <c r="H134" s="19">
        <v>4.3256732050000002</v>
      </c>
      <c r="I134" s="19"/>
      <c r="J134" s="14"/>
      <c r="K134" s="19"/>
      <c r="L134" s="19"/>
      <c r="M134" s="19"/>
      <c r="N134" s="6"/>
    </row>
    <row r="135" spans="1:14" ht="12.75" customHeight="1">
      <c r="A135" s="95">
        <v>45526</v>
      </c>
      <c r="B135" s="70">
        <v>4.2635862050000002</v>
      </c>
      <c r="C135" s="70"/>
      <c r="D135" s="12"/>
      <c r="E135" s="70">
        <v>4.2549999999999999</v>
      </c>
      <c r="F135" s="19">
        <v>0</v>
      </c>
      <c r="G135" s="91"/>
      <c r="H135" s="19">
        <v>4.2635862050000002</v>
      </c>
      <c r="I135" s="19"/>
      <c r="J135" s="14"/>
      <c r="K135" s="19"/>
      <c r="L135" s="19"/>
      <c r="M135" s="19"/>
      <c r="N135" s="6"/>
    </row>
    <row r="136" spans="1:14" ht="12.75" customHeight="1">
      <c r="A136" s="95">
        <v>45533</v>
      </c>
      <c r="B136" s="70">
        <v>4.2947277049999997</v>
      </c>
      <c r="C136" s="70"/>
      <c r="D136" s="12"/>
      <c r="E136" s="70">
        <v>4.2549999999999999</v>
      </c>
      <c r="F136" s="19">
        <v>0</v>
      </c>
      <c r="G136" s="91"/>
      <c r="H136" s="19">
        <v>4.2947277049999997</v>
      </c>
      <c r="I136" s="19"/>
      <c r="J136" s="14"/>
      <c r="K136" s="19"/>
      <c r="L136" s="19"/>
      <c r="M136" s="19"/>
      <c r="N136" s="6"/>
    </row>
    <row r="137" spans="1:14" ht="12.75" customHeight="1">
      <c r="A137" s="95">
        <v>45540</v>
      </c>
      <c r="B137" s="70">
        <v>4.406999205</v>
      </c>
      <c r="C137" s="70"/>
      <c r="D137" s="12"/>
      <c r="E137" s="70">
        <v>4.2549999999999999</v>
      </c>
      <c r="F137" s="19">
        <v>0</v>
      </c>
      <c r="G137" s="91"/>
      <c r="H137" s="19">
        <v>4.406999205</v>
      </c>
      <c r="I137" s="19"/>
      <c r="J137" s="14"/>
      <c r="K137" s="19"/>
      <c r="L137" s="19"/>
      <c r="M137" s="19"/>
      <c r="N137" s="6"/>
    </row>
    <row r="138" spans="1:14" ht="12.75" customHeight="1">
      <c r="A138" s="95">
        <v>45547</v>
      </c>
      <c r="B138" s="70">
        <v>4.3863867049999996</v>
      </c>
      <c r="C138" s="70"/>
      <c r="D138" s="12"/>
      <c r="E138" s="70">
        <v>4.2549999999999999</v>
      </c>
      <c r="F138" s="19">
        <v>0</v>
      </c>
      <c r="G138" s="91"/>
      <c r="H138" s="19">
        <v>4.3863867049999996</v>
      </c>
      <c r="I138" s="19"/>
      <c r="J138" s="14"/>
      <c r="K138" s="19"/>
      <c r="L138" s="19"/>
      <c r="M138" s="19"/>
      <c r="N138" s="6"/>
    </row>
    <row r="139" spans="1:14" ht="12.75" customHeight="1">
      <c r="A139" s="95">
        <v>45554</v>
      </c>
      <c r="B139" s="70">
        <v>4.3928307049999997</v>
      </c>
      <c r="C139" s="70"/>
      <c r="D139" s="12"/>
      <c r="E139" s="70">
        <v>4.2549999999999999</v>
      </c>
      <c r="F139" s="19">
        <v>0</v>
      </c>
      <c r="G139" s="91"/>
      <c r="H139" s="19">
        <v>4.3928307049999997</v>
      </c>
      <c r="I139" s="19"/>
      <c r="J139" s="14"/>
      <c r="K139" s="19"/>
      <c r="L139" s="19"/>
      <c r="M139" s="19"/>
      <c r="N139" s="6"/>
    </row>
    <row r="140" spans="1:14" ht="12.75" customHeight="1">
      <c r="A140" s="95">
        <v>45561</v>
      </c>
      <c r="B140" s="70">
        <v>4.4283807050000004</v>
      </c>
      <c r="C140" s="70"/>
      <c r="D140" s="12"/>
      <c r="E140" s="70">
        <v>4.2549999999999999</v>
      </c>
      <c r="F140" s="19">
        <v>0</v>
      </c>
      <c r="G140" s="91"/>
      <c r="H140" s="19">
        <v>4.4283807050000004</v>
      </c>
      <c r="I140" s="19"/>
      <c r="J140" s="14"/>
      <c r="K140" s="19"/>
      <c r="L140" s="19"/>
      <c r="M140" s="19"/>
      <c r="N140" s="6"/>
    </row>
    <row r="141" spans="1:14" ht="12.75" customHeight="1">
      <c r="A141" s="95">
        <v>45568</v>
      </c>
      <c r="B141" s="70">
        <v>4.5581509750000002</v>
      </c>
      <c r="C141" s="70"/>
      <c r="D141" s="12"/>
      <c r="E141" s="70">
        <v>4.2549999999999999</v>
      </c>
      <c r="F141" s="19">
        <v>0</v>
      </c>
      <c r="G141" s="91"/>
      <c r="H141" s="19">
        <v>4.5581509750000002</v>
      </c>
      <c r="I141" s="19"/>
      <c r="J141" s="14"/>
      <c r="K141" s="19"/>
      <c r="L141" s="19"/>
      <c r="M141" s="19"/>
      <c r="N141" s="6"/>
    </row>
    <row r="142" spans="1:14" ht="12.75" customHeight="1">
      <c r="A142" s="95">
        <v>45575</v>
      </c>
      <c r="B142" s="70">
        <v>4.5128529750000004</v>
      </c>
      <c r="C142" s="70"/>
      <c r="D142" s="12"/>
      <c r="E142" s="70">
        <v>4.2549999999999999</v>
      </c>
      <c r="F142" s="19">
        <v>0</v>
      </c>
      <c r="G142" s="91"/>
      <c r="H142" s="19">
        <v>4.5128529750000004</v>
      </c>
      <c r="I142" s="19"/>
      <c r="J142" s="14"/>
      <c r="K142" s="19"/>
      <c r="L142" s="19"/>
      <c r="M142" s="19"/>
      <c r="N142" s="6"/>
    </row>
    <row r="143" spans="1:14" ht="12.75" customHeight="1">
      <c r="A143" s="95">
        <v>45582</v>
      </c>
      <c r="B143" s="70">
        <v>4.3748634749999997</v>
      </c>
      <c r="C143" s="70"/>
      <c r="D143" s="12"/>
      <c r="E143" s="70">
        <v>4.2549999999999999</v>
      </c>
      <c r="F143" s="19">
        <v>0</v>
      </c>
      <c r="G143" s="91"/>
      <c r="H143" s="19">
        <v>4.3748634749999997</v>
      </c>
      <c r="I143" s="19"/>
      <c r="J143" s="14"/>
      <c r="K143" s="19"/>
      <c r="L143" s="19"/>
      <c r="M143" s="19"/>
      <c r="N143" s="6"/>
    </row>
    <row r="144" spans="1:14" ht="12.75" customHeight="1">
      <c r="A144" s="95">
        <v>45589</v>
      </c>
      <c r="B144" s="70">
        <v>4.4297159749999997</v>
      </c>
      <c r="C144" s="70"/>
      <c r="D144" s="12"/>
      <c r="E144" s="70">
        <v>4.2549999999999999</v>
      </c>
      <c r="F144" s="19">
        <v>0</v>
      </c>
      <c r="G144" s="91"/>
      <c r="H144" s="19">
        <v>4.4297159749999997</v>
      </c>
      <c r="I144" s="19"/>
      <c r="J144" s="14"/>
      <c r="K144" s="19"/>
      <c r="L144" s="19"/>
      <c r="M144" s="19"/>
      <c r="N144" s="6"/>
    </row>
    <row r="145" spans="1:17" ht="12.75" customHeight="1">
      <c r="A145" s="95">
        <v>45596</v>
      </c>
      <c r="B145" s="70">
        <v>4.4047064750000002</v>
      </c>
      <c r="C145" s="70"/>
      <c r="D145" s="12"/>
      <c r="E145" s="70">
        <v>4.2549999999999999</v>
      </c>
      <c r="F145" s="19">
        <v>0</v>
      </c>
      <c r="G145" s="91"/>
      <c r="H145" s="19">
        <v>4.4047064750000002</v>
      </c>
      <c r="I145" s="19"/>
      <c r="J145" s="14"/>
      <c r="K145" s="19"/>
      <c r="L145" s="19"/>
      <c r="M145" s="19"/>
      <c r="N145" s="6"/>
    </row>
    <row r="146" spans="1:17" ht="12.75" customHeight="1">
      <c r="A146" s="95">
        <v>45603</v>
      </c>
      <c r="B146" s="70">
        <v>4.4621934750000003</v>
      </c>
      <c r="C146" s="70"/>
      <c r="D146" s="12"/>
      <c r="E146" s="70">
        <v>4.2549999999999999</v>
      </c>
      <c r="F146" s="19">
        <v>0</v>
      </c>
      <c r="G146" s="91"/>
      <c r="H146" s="19">
        <v>4.4621934750000003</v>
      </c>
      <c r="I146" s="19"/>
      <c r="J146" s="14"/>
      <c r="K146" s="19"/>
      <c r="L146" s="19"/>
      <c r="M146" s="19"/>
      <c r="N146" s="6"/>
    </row>
    <row r="147" spans="1:17" ht="12.75" customHeight="1">
      <c r="A147" s="95">
        <v>45610</v>
      </c>
      <c r="B147" s="70">
        <v>4.3709749750000002</v>
      </c>
      <c r="C147" s="70"/>
      <c r="D147" s="12"/>
      <c r="E147" s="70">
        <v>4.2549999999999999</v>
      </c>
      <c r="F147" s="19">
        <v>0</v>
      </c>
      <c r="G147" s="91"/>
      <c r="H147" s="19">
        <v>4.3709749750000002</v>
      </c>
      <c r="I147" s="19"/>
      <c r="J147" s="14"/>
      <c r="K147" s="19"/>
      <c r="L147" s="19"/>
      <c r="M147" s="19"/>
      <c r="N147" s="6"/>
    </row>
    <row r="148" spans="1:17" ht="12.75" customHeight="1">
      <c r="A148" s="95">
        <v>45617</v>
      </c>
      <c r="B148" s="70">
        <v>4.3655219750000001</v>
      </c>
      <c r="C148" s="70"/>
      <c r="D148" s="12"/>
      <c r="E148" s="70">
        <v>4.2549999999999999</v>
      </c>
      <c r="F148" s="19">
        <v>0</v>
      </c>
      <c r="G148" s="91"/>
      <c r="H148" s="91">
        <v>4.3655219750000001</v>
      </c>
      <c r="I148" s="91"/>
      <c r="J148" s="9"/>
      <c r="K148" s="8"/>
      <c r="L148" s="8"/>
      <c r="M148" s="8"/>
      <c r="N148" s="8"/>
      <c r="O148" s="6"/>
      <c r="P148" s="6"/>
      <c r="Q148" s="6"/>
    </row>
    <row r="149" spans="1:17" ht="12.75" customHeight="1">
      <c r="A149" s="95">
        <v>45624</v>
      </c>
      <c r="B149" s="70">
        <v>4.3023959749999996</v>
      </c>
      <c r="C149" s="70"/>
      <c r="D149" s="12"/>
      <c r="E149" s="70">
        <v>4.2549999999999999</v>
      </c>
      <c r="F149" s="19">
        <v>0</v>
      </c>
      <c r="G149" s="91"/>
      <c r="H149" s="91">
        <v>4.3023959749999996</v>
      </c>
      <c r="I149" s="91"/>
      <c r="J149" s="9"/>
      <c r="K149" s="8"/>
      <c r="L149" s="8"/>
      <c r="M149" s="8"/>
      <c r="N149" s="8"/>
      <c r="O149" s="6"/>
      <c r="P149" s="6"/>
      <c r="Q149" s="6"/>
    </row>
    <row r="150" spans="1:17" ht="12.75" customHeight="1">
      <c r="A150" s="95">
        <v>45631</v>
      </c>
      <c r="B150" s="70">
        <v>4.3408259749999996</v>
      </c>
      <c r="C150" s="70"/>
      <c r="D150" s="12"/>
      <c r="E150" s="70">
        <v>4.2549999999999999</v>
      </c>
      <c r="F150" s="19">
        <v>0</v>
      </c>
      <c r="G150" s="19"/>
      <c r="H150" s="19">
        <v>4.3408259749999996</v>
      </c>
      <c r="I150" s="19"/>
      <c r="J150" s="6"/>
      <c r="K150" s="6"/>
      <c r="L150" s="6"/>
      <c r="M150" s="6"/>
      <c r="N150" s="6"/>
      <c r="O150" s="6"/>
      <c r="P150" s="6"/>
      <c r="Q150" s="6"/>
    </row>
    <row r="151" spans="1:17" ht="12.75" customHeight="1">
      <c r="A151" s="95">
        <v>45638</v>
      </c>
      <c r="B151" s="70">
        <v>4.4147309750000003</v>
      </c>
      <c r="C151" s="70"/>
      <c r="D151" s="12"/>
      <c r="E151" s="70">
        <v>4.2549999999999999</v>
      </c>
      <c r="F151" s="19">
        <v>0</v>
      </c>
      <c r="G151" s="19"/>
      <c r="H151" s="19">
        <v>4.4147309750000003</v>
      </c>
      <c r="I151" s="19"/>
    </row>
    <row r="152" spans="1:17" ht="12.75" customHeight="1">
      <c r="A152" s="95">
        <v>45645</v>
      </c>
      <c r="B152" s="70">
        <v>4.3485344750000001</v>
      </c>
      <c r="C152" s="70"/>
      <c r="D152" s="12"/>
      <c r="E152" s="70">
        <v>4.2549999999999999</v>
      </c>
      <c r="F152" s="19">
        <v>0</v>
      </c>
      <c r="G152" s="19"/>
      <c r="H152" s="19">
        <v>4.3485344750000001</v>
      </c>
      <c r="I152" s="19"/>
    </row>
    <row r="153" spans="1:17" ht="12.75" customHeight="1">
      <c r="A153" s="95">
        <v>45652</v>
      </c>
      <c r="B153" s="70">
        <v>4.4194919749999997</v>
      </c>
      <c r="C153" s="70"/>
      <c r="D153" s="12"/>
      <c r="E153" s="70">
        <v>4.2549999999999999</v>
      </c>
      <c r="F153" s="92">
        <v>0</v>
      </c>
      <c r="G153" s="92"/>
      <c r="H153" s="92">
        <v>4.4194919749999997</v>
      </c>
      <c r="I153" s="92"/>
      <c r="J153" s="23"/>
    </row>
    <row r="154" spans="1:17" ht="12.75" customHeight="1">
      <c r="A154" s="95">
        <v>45659</v>
      </c>
      <c r="B154" s="70">
        <v>4.4613374749999997</v>
      </c>
      <c r="C154" s="70"/>
      <c r="D154" s="12"/>
      <c r="E154" s="70">
        <v>4.2549999999999999</v>
      </c>
      <c r="F154" s="19">
        <v>0</v>
      </c>
      <c r="G154" s="19"/>
      <c r="H154" s="19">
        <v>4.4613374749999997</v>
      </c>
      <c r="I154" s="19"/>
      <c r="J154" s="13"/>
    </row>
    <row r="155" spans="1:17" ht="12.75" customHeight="1">
      <c r="A155" s="95">
        <f>A154+7</f>
        <v>45666</v>
      </c>
      <c r="B155" s="70">
        <v>4.4630559749999996</v>
      </c>
      <c r="C155" s="70"/>
      <c r="D155" s="12"/>
      <c r="E155" s="70">
        <v>4.2549999999999999</v>
      </c>
      <c r="F155" s="19">
        <v>0</v>
      </c>
      <c r="G155" s="19"/>
      <c r="H155" s="19">
        <v>4.4630559749999996</v>
      </c>
      <c r="I155" s="19"/>
    </row>
    <row r="156" spans="1:17" ht="12.75" customHeight="1">
      <c r="A156" s="95">
        <f t="shared" ref="A156:A219" si="5">A155+7</f>
        <v>45673</v>
      </c>
      <c r="B156" s="70">
        <v>4.5177569750000002</v>
      </c>
      <c r="C156" s="70"/>
      <c r="D156" s="12"/>
      <c r="E156" s="70">
        <v>4.2549999999999999</v>
      </c>
      <c r="F156" s="19">
        <v>0</v>
      </c>
      <c r="G156" s="19"/>
      <c r="H156" s="19">
        <v>4.5177569750000002</v>
      </c>
      <c r="I156" s="19"/>
    </row>
    <row r="157" spans="1:17" ht="12.75" customHeight="1">
      <c r="A157" s="95">
        <f t="shared" si="5"/>
        <v>45680</v>
      </c>
      <c r="B157" s="70">
        <v>4.6305774749999999</v>
      </c>
      <c r="C157" s="70"/>
      <c r="D157" s="12"/>
      <c r="E157" s="70">
        <v>4.2549999999999999</v>
      </c>
      <c r="F157" s="19">
        <v>0</v>
      </c>
      <c r="G157" s="19"/>
      <c r="H157" s="19">
        <v>4.6305774749999999</v>
      </c>
      <c r="I157" s="19"/>
    </row>
    <row r="158" spans="1:17" ht="12.75" customHeight="1">
      <c r="A158" s="95">
        <f t="shared" si="5"/>
        <v>45687</v>
      </c>
      <c r="B158" s="70">
        <v>4.6335529749999997</v>
      </c>
      <c r="C158" s="70"/>
      <c r="D158" s="12"/>
      <c r="E158" s="70">
        <v>4.2549999999999999</v>
      </c>
      <c r="F158" s="19">
        <v>0</v>
      </c>
      <c r="G158" s="19"/>
      <c r="H158" s="19">
        <v>4.6335529749999997</v>
      </c>
      <c r="I158" s="19"/>
    </row>
    <row r="159" spans="1:17" ht="12.75" customHeight="1">
      <c r="A159" s="95">
        <f t="shared" si="5"/>
        <v>45694</v>
      </c>
      <c r="B159" s="70">
        <v>4.6829499999999999</v>
      </c>
      <c r="C159" s="70"/>
      <c r="D159" s="12"/>
      <c r="E159" s="70">
        <v>4.2549999999999999</v>
      </c>
      <c r="F159" s="19">
        <v>0</v>
      </c>
      <c r="G159" s="19"/>
      <c r="H159" s="19">
        <v>4.6829499999999999</v>
      </c>
      <c r="I159" s="19"/>
      <c r="J159" s="13"/>
    </row>
    <row r="160" spans="1:17" ht="12.75" customHeight="1">
      <c r="A160" s="95">
        <f t="shared" si="5"/>
        <v>45701</v>
      </c>
      <c r="B160" s="70">
        <v>4.7054119999999999</v>
      </c>
      <c r="C160" s="70"/>
      <c r="D160" s="12"/>
      <c r="E160" s="70">
        <v>4.2549999999999999</v>
      </c>
      <c r="F160" s="19">
        <v>0</v>
      </c>
      <c r="G160" s="19"/>
      <c r="H160" s="19">
        <v>4.7054119999999999</v>
      </c>
      <c r="I160" s="19"/>
    </row>
    <row r="161" spans="1:10" ht="12.75" customHeight="1">
      <c r="A161" s="95">
        <f t="shared" si="5"/>
        <v>45708</v>
      </c>
      <c r="B161" s="70">
        <v>4.77325</v>
      </c>
      <c r="C161" s="70"/>
      <c r="D161" s="12"/>
      <c r="E161" s="70">
        <v>4.2549999999999999</v>
      </c>
      <c r="F161" s="19">
        <v>0</v>
      </c>
      <c r="G161" s="19"/>
      <c r="H161" s="19">
        <v>4.77325</v>
      </c>
      <c r="I161" s="19"/>
    </row>
    <row r="162" spans="1:10" ht="12.75" customHeight="1">
      <c r="A162" s="95">
        <f t="shared" si="5"/>
        <v>45715</v>
      </c>
      <c r="B162" s="70">
        <v>4.6081219999999998</v>
      </c>
      <c r="C162" s="70"/>
      <c r="D162" s="12"/>
      <c r="E162" s="70">
        <v>4.2549999999999999</v>
      </c>
      <c r="F162" s="19">
        <v>0</v>
      </c>
      <c r="G162" s="19"/>
      <c r="H162" s="19">
        <v>4.6081219999999998</v>
      </c>
      <c r="I162" s="19"/>
    </row>
    <row r="163" spans="1:10" ht="12.75" customHeight="1">
      <c r="A163" s="95">
        <f t="shared" si="5"/>
        <v>45722</v>
      </c>
      <c r="B163" s="70">
        <v>4.5049200000000003</v>
      </c>
      <c r="C163" s="70"/>
      <c r="D163" s="95"/>
      <c r="E163" s="70">
        <v>4.2549999999999999</v>
      </c>
      <c r="F163" s="19">
        <v>0</v>
      </c>
      <c r="G163" s="19"/>
      <c r="H163" s="19">
        <v>4.5049200000000003</v>
      </c>
      <c r="I163" s="19"/>
      <c r="J163" s="13"/>
    </row>
    <row r="164" spans="1:10" ht="12.75" customHeight="1">
      <c r="A164" s="95">
        <f t="shared" si="5"/>
        <v>45729</v>
      </c>
      <c r="B164" s="70">
        <v>4.5250649999999997</v>
      </c>
      <c r="C164" s="70"/>
      <c r="D164" s="95"/>
      <c r="E164" s="70">
        <v>4.2549999999999999</v>
      </c>
      <c r="F164" s="19">
        <v>0</v>
      </c>
      <c r="G164" s="19"/>
      <c r="H164" s="19">
        <v>4.5250649999999997</v>
      </c>
      <c r="I164" s="19"/>
    </row>
    <row r="165" spans="1:10" ht="12.75" customHeight="1">
      <c r="A165" s="95">
        <f t="shared" si="5"/>
        <v>45736</v>
      </c>
      <c r="B165" s="70">
        <v>4.5383610000000001</v>
      </c>
      <c r="C165" s="70"/>
      <c r="D165" s="95"/>
      <c r="E165" s="70">
        <v>4.2549999999999999</v>
      </c>
      <c r="F165" s="19">
        <v>0</v>
      </c>
      <c r="G165" s="19"/>
      <c r="H165" s="19">
        <v>4.5383610000000001</v>
      </c>
      <c r="I165" s="19"/>
    </row>
    <row r="166" spans="1:10" ht="12.75" customHeight="1">
      <c r="A166" s="95">
        <f t="shared" si="5"/>
        <v>45743</v>
      </c>
      <c r="B166" s="70">
        <v>4.4518509999999996</v>
      </c>
      <c r="C166" s="70"/>
      <c r="D166" s="95"/>
      <c r="E166" s="70">
        <v>4.2549999999999999</v>
      </c>
      <c r="F166" s="19">
        <v>0</v>
      </c>
      <c r="G166" s="19"/>
      <c r="H166" s="19">
        <v>4.4518509999999996</v>
      </c>
      <c r="I166" s="19"/>
    </row>
    <row r="167" spans="1:10" ht="12.75" customHeight="1">
      <c r="A167" s="95">
        <f t="shared" si="5"/>
        <v>45750</v>
      </c>
      <c r="B167" s="70">
        <v>4.4945500000000003</v>
      </c>
      <c r="C167" s="70"/>
      <c r="D167" s="95"/>
      <c r="E167" s="70">
        <v>4.2549999999999999</v>
      </c>
      <c r="F167" s="19">
        <v>0</v>
      </c>
      <c r="G167" s="19"/>
      <c r="H167" s="19">
        <v>4.4945500000000003</v>
      </c>
      <c r="I167" s="19"/>
      <c r="J167" s="13"/>
    </row>
    <row r="168" spans="1:10" ht="12.75" customHeight="1">
      <c r="A168" s="95">
        <f t="shared" si="5"/>
        <v>45757</v>
      </c>
      <c r="B168" s="70">
        <v>4.5435879999999997</v>
      </c>
      <c r="C168" s="70"/>
      <c r="D168" s="95"/>
      <c r="E168" s="70">
        <v>4.2549999999999999</v>
      </c>
      <c r="F168" s="19">
        <v>0</v>
      </c>
      <c r="G168" s="19"/>
      <c r="H168" s="19">
        <v>4.5435879999999997</v>
      </c>
      <c r="I168" s="19"/>
    </row>
    <row r="169" spans="1:10" ht="12.75" customHeight="1">
      <c r="A169" s="95">
        <f t="shared" si="5"/>
        <v>45764</v>
      </c>
      <c r="B169" s="70">
        <v>4.6617569999999997</v>
      </c>
      <c r="C169" s="70"/>
      <c r="D169" s="95"/>
      <c r="E169" s="70">
        <v>4.2549999999999999</v>
      </c>
      <c r="F169" s="19">
        <v>0</v>
      </c>
      <c r="G169" s="19"/>
      <c r="H169" s="19">
        <v>4.6617569999999997</v>
      </c>
      <c r="I169" s="19"/>
    </row>
    <row r="170" spans="1:10" ht="12.75" customHeight="1">
      <c r="A170" s="95">
        <f t="shared" si="5"/>
        <v>45771</v>
      </c>
      <c r="B170" s="70">
        <v>4.5958439999999996</v>
      </c>
      <c r="C170" s="70"/>
      <c r="D170" s="95"/>
      <c r="E170" s="70">
        <v>4.2549999999999999</v>
      </c>
      <c r="F170" s="19">
        <v>0</v>
      </c>
      <c r="G170" s="19"/>
      <c r="H170" s="19">
        <v>4.5958439999999996</v>
      </c>
      <c r="I170" s="19"/>
    </row>
    <row r="171" spans="1:10" ht="12.75" customHeight="1">
      <c r="A171" s="95">
        <f t="shared" si="5"/>
        <v>45778</v>
      </c>
      <c r="B171" s="70">
        <v>4.5080289999999996</v>
      </c>
      <c r="C171" s="70"/>
      <c r="D171" s="95"/>
      <c r="E171" s="70">
        <v>4.2549999999999999</v>
      </c>
      <c r="F171" s="19">
        <v>0</v>
      </c>
      <c r="G171" s="19"/>
      <c r="H171" s="19">
        <v>4.5080289999999996</v>
      </c>
      <c r="I171" s="19"/>
      <c r="J171" s="13" t="s">
        <v>1</v>
      </c>
    </row>
    <row r="172" spans="1:10" ht="12.75" customHeight="1">
      <c r="A172" s="95">
        <f t="shared" si="5"/>
        <v>45785</v>
      </c>
      <c r="B172" s="70"/>
      <c r="C172" s="70"/>
      <c r="D172" s="95"/>
      <c r="E172" s="70">
        <v>4.2549999999999999</v>
      </c>
      <c r="F172" s="19"/>
      <c r="G172" s="19"/>
      <c r="H172" s="19"/>
      <c r="I172" s="19"/>
    </row>
    <row r="173" spans="1:10" ht="12.75" customHeight="1">
      <c r="A173" s="95">
        <f t="shared" si="5"/>
        <v>45792</v>
      </c>
      <c r="B173" s="70"/>
      <c r="C173" s="70"/>
      <c r="D173" s="95"/>
      <c r="E173" s="70">
        <v>4.2549999999999999</v>
      </c>
      <c r="F173" s="19"/>
      <c r="G173" s="19"/>
      <c r="H173" s="19"/>
      <c r="I173" s="19"/>
    </row>
    <row r="174" spans="1:10" ht="12.75" customHeight="1">
      <c r="A174" s="95">
        <f t="shared" si="5"/>
        <v>45799</v>
      </c>
      <c r="B174" s="70"/>
      <c r="C174" s="70"/>
      <c r="D174" s="95"/>
      <c r="E174" s="70">
        <v>4.2549999999999999</v>
      </c>
      <c r="F174" s="19"/>
      <c r="G174" s="19"/>
      <c r="H174" s="19"/>
      <c r="I174" s="19"/>
    </row>
    <row r="175" spans="1:10" ht="12.75" customHeight="1">
      <c r="A175" s="95">
        <f t="shared" si="5"/>
        <v>45806</v>
      </c>
      <c r="B175" s="70"/>
      <c r="C175" s="70"/>
      <c r="D175" s="95"/>
      <c r="E175" s="70">
        <v>4.2549999999999999</v>
      </c>
      <c r="F175" s="19"/>
      <c r="G175" s="19"/>
      <c r="H175" s="19"/>
      <c r="I175" s="19"/>
    </row>
    <row r="176" spans="1:10" ht="12.75" customHeight="1">
      <c r="A176" s="95">
        <f t="shared" si="5"/>
        <v>45813</v>
      </c>
      <c r="B176" s="70"/>
      <c r="C176" s="70"/>
      <c r="D176" s="95"/>
      <c r="E176" s="70">
        <v>4.2549999999999999</v>
      </c>
      <c r="F176" s="19"/>
      <c r="G176" s="19"/>
      <c r="H176" s="19"/>
      <c r="I176" s="19"/>
    </row>
    <row r="177" spans="1:9" ht="12.75" customHeight="1">
      <c r="A177" s="95">
        <f t="shared" si="5"/>
        <v>45820</v>
      </c>
      <c r="B177" s="70"/>
      <c r="C177" s="70"/>
      <c r="D177" s="95"/>
      <c r="E177" s="70">
        <v>4.2549999999999999</v>
      </c>
      <c r="F177" s="19"/>
      <c r="G177" s="19"/>
      <c r="H177" s="19"/>
      <c r="I177" s="19"/>
    </row>
    <row r="178" spans="1:9" ht="12.75" customHeight="1">
      <c r="A178" s="95">
        <f t="shared" si="5"/>
        <v>45827</v>
      </c>
      <c r="B178" s="70"/>
      <c r="C178" s="70"/>
      <c r="D178" s="95"/>
      <c r="E178" s="70">
        <v>4.2549999999999999</v>
      </c>
      <c r="F178" s="19"/>
      <c r="G178" s="19"/>
      <c r="H178" s="19"/>
      <c r="I178" s="19"/>
    </row>
    <row r="179" spans="1:9" ht="12.75" customHeight="1">
      <c r="A179" s="95">
        <f t="shared" si="5"/>
        <v>45834</v>
      </c>
      <c r="B179" s="70"/>
      <c r="C179" s="70"/>
      <c r="D179" s="95"/>
      <c r="E179" s="70">
        <v>4.2549999999999999</v>
      </c>
      <c r="F179" s="19"/>
      <c r="G179" s="19"/>
      <c r="H179" s="19"/>
      <c r="I179" s="19"/>
    </row>
    <row r="180" spans="1:9" ht="12.75" customHeight="1">
      <c r="A180" s="95">
        <f t="shared" si="5"/>
        <v>45841</v>
      </c>
      <c r="B180" s="70"/>
      <c r="C180" s="70"/>
      <c r="D180" s="95"/>
      <c r="E180" s="70">
        <v>4.2549999999999999</v>
      </c>
      <c r="F180" s="19"/>
      <c r="G180" s="19"/>
      <c r="H180" s="19"/>
      <c r="I180" s="19"/>
    </row>
    <row r="181" spans="1:9" ht="12.75" customHeight="1">
      <c r="A181" s="95">
        <f t="shared" si="5"/>
        <v>45848</v>
      </c>
      <c r="B181" s="70"/>
      <c r="C181" s="70"/>
      <c r="D181" s="95"/>
      <c r="E181" s="70">
        <v>4.2549999999999999</v>
      </c>
      <c r="F181" s="19"/>
      <c r="G181" s="19"/>
      <c r="H181" s="19"/>
      <c r="I181" s="19"/>
    </row>
    <row r="182" spans="1:9" ht="12.75" customHeight="1">
      <c r="A182" s="95">
        <f t="shared" si="5"/>
        <v>45855</v>
      </c>
      <c r="B182" s="70"/>
      <c r="C182" s="70"/>
      <c r="D182" s="95"/>
      <c r="E182" s="70">
        <v>4.2549999999999999</v>
      </c>
      <c r="F182" s="19"/>
      <c r="G182" s="19"/>
      <c r="H182" s="19"/>
      <c r="I182" s="19"/>
    </row>
    <row r="183" spans="1:9" ht="12.75" customHeight="1">
      <c r="A183" s="95">
        <f t="shared" si="5"/>
        <v>45862</v>
      </c>
      <c r="B183" s="70"/>
      <c r="C183" s="70"/>
      <c r="D183" s="95"/>
      <c r="E183" s="70">
        <v>4.2549999999999999</v>
      </c>
      <c r="F183" s="19"/>
      <c r="G183" s="19"/>
      <c r="H183" s="19"/>
      <c r="I183" s="19"/>
    </row>
    <row r="184" spans="1:9" ht="12.75" customHeight="1">
      <c r="A184" s="95">
        <f t="shared" si="5"/>
        <v>45869</v>
      </c>
      <c r="B184" s="70"/>
      <c r="C184" s="70"/>
      <c r="D184" s="95"/>
      <c r="E184" s="70">
        <v>4.2549999999999999</v>
      </c>
      <c r="F184" s="19"/>
      <c r="G184" s="19"/>
      <c r="H184" s="19"/>
      <c r="I184" s="19"/>
    </row>
    <row r="185" spans="1:9" ht="12.75" customHeight="1">
      <c r="A185" s="95">
        <f t="shared" si="5"/>
        <v>45876</v>
      </c>
      <c r="B185" s="70"/>
      <c r="C185" s="70"/>
      <c r="D185" s="95"/>
      <c r="E185" s="70">
        <v>4.2549999999999999</v>
      </c>
      <c r="F185" s="19"/>
      <c r="G185" s="19"/>
      <c r="H185" s="19"/>
      <c r="I185" s="19"/>
    </row>
    <row r="186" spans="1:9" ht="12.75" customHeight="1">
      <c r="A186" s="95">
        <f t="shared" si="5"/>
        <v>45883</v>
      </c>
      <c r="B186" s="70"/>
      <c r="C186" s="70"/>
      <c r="D186" s="95"/>
      <c r="E186" s="70">
        <v>4.2549999999999999</v>
      </c>
      <c r="F186" s="19"/>
      <c r="G186" s="19"/>
      <c r="H186" s="19"/>
      <c r="I186" s="19"/>
    </row>
    <row r="187" spans="1:9" ht="12.75" customHeight="1">
      <c r="A187" s="95">
        <f t="shared" si="5"/>
        <v>45890</v>
      </c>
      <c r="B187" s="70"/>
      <c r="C187" s="70"/>
      <c r="D187" s="95"/>
      <c r="E187" s="70">
        <v>4.2549999999999999</v>
      </c>
      <c r="F187" s="19"/>
      <c r="G187" s="19"/>
      <c r="H187" s="19"/>
      <c r="I187" s="19"/>
    </row>
    <row r="188" spans="1:9" ht="12.75" customHeight="1">
      <c r="A188" s="95">
        <f t="shared" si="5"/>
        <v>45897</v>
      </c>
      <c r="B188" s="70"/>
      <c r="C188" s="70"/>
      <c r="D188" s="95"/>
      <c r="E188" s="70">
        <v>4.2549999999999999</v>
      </c>
      <c r="F188" s="19"/>
      <c r="G188" s="19"/>
      <c r="H188" s="19"/>
      <c r="I188" s="19"/>
    </row>
    <row r="189" spans="1:9" ht="12.75" customHeight="1">
      <c r="A189" s="95">
        <f t="shared" si="5"/>
        <v>45904</v>
      </c>
      <c r="B189" s="70"/>
      <c r="C189" s="70"/>
      <c r="D189" s="95"/>
      <c r="E189" s="70">
        <v>4.2549999999999999</v>
      </c>
      <c r="F189" s="19"/>
      <c r="G189" s="19"/>
      <c r="H189" s="19"/>
      <c r="I189" s="19"/>
    </row>
    <row r="190" spans="1:9" ht="12.75" customHeight="1">
      <c r="A190" s="95">
        <f t="shared" si="5"/>
        <v>45911</v>
      </c>
      <c r="B190" s="70"/>
      <c r="C190" s="70"/>
      <c r="D190" s="95"/>
      <c r="E190" s="70">
        <v>4.2549999999999999</v>
      </c>
      <c r="F190" s="19"/>
      <c r="G190" s="19"/>
      <c r="H190" s="19"/>
      <c r="I190" s="19"/>
    </row>
    <row r="191" spans="1:9" ht="12.75" customHeight="1">
      <c r="A191" s="95">
        <f t="shared" si="5"/>
        <v>45918</v>
      </c>
      <c r="B191" s="70"/>
      <c r="C191" s="70"/>
      <c r="D191" s="95"/>
      <c r="E191" s="70">
        <v>4.2549999999999999</v>
      </c>
      <c r="F191" s="19"/>
      <c r="G191" s="19"/>
      <c r="H191" s="19"/>
      <c r="I191" s="19"/>
    </row>
    <row r="192" spans="1:9" ht="12.75" customHeight="1">
      <c r="A192" s="95">
        <f t="shared" si="5"/>
        <v>45925</v>
      </c>
      <c r="B192" s="70"/>
      <c r="C192" s="70"/>
      <c r="D192" s="95"/>
      <c r="E192" s="70">
        <v>4.2549999999999999</v>
      </c>
      <c r="F192" s="19"/>
      <c r="G192" s="19"/>
      <c r="H192" s="19"/>
      <c r="I192" s="19"/>
    </row>
    <row r="193" spans="1:9" ht="12.75" customHeight="1">
      <c r="A193" s="95">
        <f t="shared" si="5"/>
        <v>45932</v>
      </c>
      <c r="B193" s="70"/>
      <c r="C193" s="70"/>
      <c r="D193" s="95"/>
      <c r="E193" s="70">
        <v>4.2549999999999999</v>
      </c>
      <c r="F193" s="19"/>
      <c r="G193" s="19"/>
      <c r="H193" s="19"/>
      <c r="I193" s="19"/>
    </row>
    <row r="194" spans="1:9" ht="12.75" customHeight="1">
      <c r="A194" s="95">
        <f t="shared" si="5"/>
        <v>45939</v>
      </c>
      <c r="B194" s="70"/>
      <c r="C194" s="70"/>
      <c r="D194" s="95"/>
      <c r="E194" s="70">
        <v>4.2549999999999999</v>
      </c>
      <c r="F194" s="19"/>
      <c r="G194" s="19"/>
      <c r="H194" s="19"/>
      <c r="I194" s="19"/>
    </row>
    <row r="195" spans="1:9" ht="12.75" customHeight="1">
      <c r="A195" s="95">
        <f t="shared" si="5"/>
        <v>45946</v>
      </c>
      <c r="B195" s="70"/>
      <c r="C195" s="70"/>
      <c r="D195" s="95"/>
      <c r="E195" s="70">
        <v>4.2549999999999999</v>
      </c>
      <c r="F195" s="19"/>
      <c r="G195" s="19"/>
      <c r="H195" s="19"/>
      <c r="I195" s="19"/>
    </row>
    <row r="196" spans="1:9" ht="12.75" customHeight="1">
      <c r="A196" s="95">
        <f t="shared" si="5"/>
        <v>45953</v>
      </c>
      <c r="B196" s="70"/>
      <c r="C196" s="70"/>
      <c r="D196" s="95"/>
      <c r="E196" s="70">
        <v>4.2549999999999999</v>
      </c>
      <c r="F196" s="19"/>
      <c r="G196" s="19"/>
      <c r="H196" s="19"/>
      <c r="I196" s="19"/>
    </row>
    <row r="197" spans="1:9" ht="12.75" customHeight="1">
      <c r="A197" s="95">
        <f t="shared" si="5"/>
        <v>45960</v>
      </c>
      <c r="B197" s="70"/>
      <c r="C197" s="70"/>
      <c r="D197" s="95"/>
      <c r="E197" s="70">
        <v>4.2549999999999999</v>
      </c>
      <c r="F197" s="19"/>
      <c r="G197" s="19"/>
      <c r="H197" s="19"/>
      <c r="I197" s="19"/>
    </row>
    <row r="198" spans="1:9" ht="12.75" customHeight="1">
      <c r="A198" s="95">
        <f t="shared" si="5"/>
        <v>45967</v>
      </c>
      <c r="B198" s="70"/>
      <c r="C198" s="70"/>
      <c r="D198" s="95"/>
      <c r="E198" s="70">
        <v>4.2549999999999999</v>
      </c>
      <c r="F198" s="19"/>
      <c r="G198" s="19"/>
      <c r="H198" s="19"/>
      <c r="I198" s="19"/>
    </row>
    <row r="199" spans="1:9" ht="12.75" customHeight="1">
      <c r="A199" s="95">
        <f t="shared" si="5"/>
        <v>45974</v>
      </c>
      <c r="B199" s="70"/>
      <c r="C199" s="70"/>
      <c r="D199" s="95"/>
      <c r="E199" s="70">
        <v>4.2549999999999999</v>
      </c>
      <c r="F199" s="19"/>
      <c r="G199" s="19"/>
      <c r="H199" s="19"/>
      <c r="I199" s="19"/>
    </row>
    <row r="200" spans="1:9" ht="12.75" customHeight="1">
      <c r="A200" s="95">
        <f t="shared" si="5"/>
        <v>45981</v>
      </c>
      <c r="B200" s="70"/>
      <c r="C200" s="70"/>
      <c r="D200" s="95"/>
      <c r="E200" s="70">
        <v>4.2549999999999999</v>
      </c>
      <c r="F200" s="19"/>
      <c r="G200" s="19"/>
      <c r="H200" s="19"/>
      <c r="I200" s="19"/>
    </row>
    <row r="201" spans="1:9" ht="12.75" customHeight="1">
      <c r="A201" s="95">
        <f t="shared" si="5"/>
        <v>45988</v>
      </c>
      <c r="B201" s="70"/>
      <c r="C201" s="70"/>
      <c r="D201" s="95"/>
      <c r="E201" s="70">
        <v>4.2549999999999999</v>
      </c>
      <c r="F201" s="19"/>
      <c r="G201" s="19"/>
      <c r="H201" s="19"/>
      <c r="I201" s="19"/>
    </row>
    <row r="202" spans="1:9" ht="12.75" customHeight="1">
      <c r="A202" s="95">
        <f t="shared" si="5"/>
        <v>45995</v>
      </c>
      <c r="B202" s="70"/>
      <c r="C202" s="70"/>
      <c r="D202" s="95"/>
      <c r="E202" s="70">
        <v>4.2549999999999999</v>
      </c>
      <c r="F202" s="19"/>
      <c r="G202" s="19"/>
      <c r="H202" s="19"/>
      <c r="I202" s="19"/>
    </row>
    <row r="203" spans="1:9" ht="12.75" customHeight="1">
      <c r="A203" s="95">
        <f t="shared" si="5"/>
        <v>46002</v>
      </c>
      <c r="B203" s="70"/>
      <c r="C203" s="70"/>
      <c r="D203" s="95"/>
      <c r="E203" s="70">
        <v>4.2549999999999999</v>
      </c>
      <c r="F203" s="19"/>
      <c r="G203" s="19"/>
      <c r="H203" s="19"/>
      <c r="I203" s="19"/>
    </row>
    <row r="204" spans="1:9" ht="12.75" customHeight="1">
      <c r="A204" s="95">
        <f t="shared" si="5"/>
        <v>46009</v>
      </c>
      <c r="B204" s="70"/>
      <c r="C204" s="70"/>
      <c r="D204" s="95"/>
      <c r="E204" s="70">
        <v>4.2549999999999999</v>
      </c>
      <c r="F204" s="19"/>
      <c r="G204" s="19"/>
      <c r="H204" s="19"/>
      <c r="I204" s="19"/>
    </row>
    <row r="205" spans="1:9" ht="12.75" customHeight="1">
      <c r="A205" s="95">
        <f t="shared" si="5"/>
        <v>46016</v>
      </c>
      <c r="B205" s="70"/>
      <c r="C205" s="70"/>
      <c r="D205" s="95"/>
      <c r="E205" s="70">
        <v>4.2549999999999999</v>
      </c>
      <c r="F205" s="19"/>
      <c r="G205" s="19"/>
      <c r="H205" s="19"/>
      <c r="I205" s="19"/>
    </row>
    <row r="206" spans="1:9" ht="12.75" customHeight="1">
      <c r="A206" s="95">
        <f t="shared" si="5"/>
        <v>46023</v>
      </c>
      <c r="B206" s="70"/>
      <c r="C206" s="70"/>
      <c r="D206" s="95"/>
      <c r="E206" s="70">
        <v>4.2549999999999999</v>
      </c>
      <c r="F206" s="19"/>
      <c r="G206" s="19"/>
      <c r="H206" s="19"/>
      <c r="I206" s="19"/>
    </row>
    <row r="207" spans="1:9" ht="12.75" customHeight="1">
      <c r="A207" s="95">
        <f t="shared" si="5"/>
        <v>46030</v>
      </c>
      <c r="B207" s="70"/>
      <c r="C207" s="70"/>
      <c r="D207" s="95"/>
      <c r="E207" s="70">
        <v>4.2549999999999999</v>
      </c>
      <c r="F207" s="19"/>
      <c r="G207" s="19"/>
      <c r="H207" s="19"/>
      <c r="I207" s="19"/>
    </row>
    <row r="208" spans="1:9" ht="12.75" customHeight="1">
      <c r="A208" s="95">
        <f t="shared" si="5"/>
        <v>46037</v>
      </c>
      <c r="B208" s="70"/>
      <c r="C208" s="70"/>
      <c r="D208" s="95"/>
      <c r="E208" s="70">
        <v>4.2549999999999999</v>
      </c>
      <c r="F208" s="19"/>
      <c r="G208" s="19"/>
      <c r="H208" s="19"/>
      <c r="I208" s="19"/>
    </row>
    <row r="209" spans="1:9" ht="12.75" customHeight="1">
      <c r="A209" s="95">
        <f t="shared" si="5"/>
        <v>46044</v>
      </c>
      <c r="B209" s="70"/>
      <c r="C209" s="70"/>
      <c r="D209" s="95"/>
      <c r="E209" s="70">
        <v>4.2549999999999999</v>
      </c>
      <c r="F209" s="19"/>
      <c r="G209" s="19"/>
      <c r="H209" s="19"/>
      <c r="I209" s="19"/>
    </row>
    <row r="210" spans="1:9" ht="12.75" customHeight="1">
      <c r="A210" s="95">
        <f t="shared" si="5"/>
        <v>46051</v>
      </c>
      <c r="B210" s="70"/>
      <c r="C210" s="70"/>
      <c r="D210" s="95"/>
      <c r="E210" s="70">
        <v>4.2549999999999999</v>
      </c>
      <c r="F210" s="19"/>
      <c r="G210" s="19"/>
      <c r="H210" s="19"/>
      <c r="I210" s="19"/>
    </row>
    <row r="211" spans="1:9" ht="12.75" customHeight="1">
      <c r="A211" s="95">
        <f t="shared" si="5"/>
        <v>46058</v>
      </c>
      <c r="B211" s="70"/>
      <c r="C211" s="70"/>
      <c r="D211" s="95"/>
      <c r="E211" s="70">
        <v>4.2549999999999999</v>
      </c>
      <c r="F211" s="19"/>
      <c r="G211" s="19"/>
      <c r="H211" s="19"/>
      <c r="I211" s="19"/>
    </row>
    <row r="212" spans="1:9" ht="12.75" customHeight="1">
      <c r="A212" s="95">
        <f t="shared" si="5"/>
        <v>46065</v>
      </c>
      <c r="B212" s="70"/>
      <c r="C212" s="70"/>
      <c r="D212" s="95"/>
      <c r="E212" s="70">
        <v>4.2549999999999999</v>
      </c>
      <c r="F212" s="19"/>
      <c r="G212" s="19"/>
      <c r="H212" s="19"/>
      <c r="I212" s="19"/>
    </row>
    <row r="213" spans="1:9" ht="12.75" customHeight="1">
      <c r="A213" s="95">
        <f t="shared" si="5"/>
        <v>46072</v>
      </c>
      <c r="B213" s="70"/>
      <c r="C213" s="70"/>
      <c r="D213" s="95"/>
      <c r="E213" s="70">
        <v>4.2549999999999999</v>
      </c>
      <c r="F213" s="19"/>
      <c r="G213" s="19"/>
      <c r="H213" s="19"/>
      <c r="I213" s="19"/>
    </row>
    <row r="214" spans="1:9" ht="12.75" customHeight="1">
      <c r="A214" s="95">
        <f t="shared" si="5"/>
        <v>46079</v>
      </c>
      <c r="B214" s="70"/>
      <c r="C214" s="70"/>
      <c r="D214" s="95"/>
      <c r="E214" s="70">
        <v>4.2549999999999999</v>
      </c>
      <c r="F214" s="19"/>
      <c r="G214" s="19"/>
      <c r="H214" s="19"/>
      <c r="I214" s="19"/>
    </row>
    <row r="215" spans="1:9" ht="12.75" customHeight="1">
      <c r="A215" s="95">
        <f t="shared" si="5"/>
        <v>46086</v>
      </c>
      <c r="B215" s="70"/>
      <c r="C215" s="70"/>
      <c r="D215" s="95"/>
      <c r="E215" s="70">
        <v>4.2549999999999999</v>
      </c>
      <c r="F215" s="19"/>
      <c r="G215" s="19"/>
      <c r="H215" s="19"/>
      <c r="I215" s="19"/>
    </row>
    <row r="216" spans="1:9" ht="12.75" customHeight="1">
      <c r="A216" s="95">
        <f t="shared" si="5"/>
        <v>46093</v>
      </c>
      <c r="B216" s="70"/>
      <c r="C216" s="70"/>
      <c r="D216" s="95"/>
      <c r="E216" s="70">
        <v>4.2549999999999999</v>
      </c>
      <c r="F216" s="19"/>
      <c r="G216" s="19"/>
      <c r="H216" s="19"/>
      <c r="I216" s="19"/>
    </row>
    <row r="217" spans="1:9" ht="12.75" customHeight="1">
      <c r="A217" s="95">
        <f t="shared" si="5"/>
        <v>46100</v>
      </c>
      <c r="B217" s="70"/>
      <c r="C217" s="70"/>
      <c r="D217" s="95"/>
      <c r="E217" s="70">
        <v>4.2549999999999999</v>
      </c>
      <c r="F217" s="19"/>
      <c r="G217" s="19"/>
      <c r="H217" s="19"/>
      <c r="I217" s="19"/>
    </row>
    <row r="218" spans="1:9" ht="12.75" customHeight="1">
      <c r="A218" s="95">
        <f t="shared" si="5"/>
        <v>46107</v>
      </c>
      <c r="B218" s="70"/>
      <c r="C218" s="70"/>
      <c r="D218" s="95"/>
      <c r="E218" s="70">
        <v>4.2549999999999999</v>
      </c>
      <c r="F218" s="19"/>
      <c r="G218" s="19"/>
      <c r="H218" s="19"/>
      <c r="I218" s="19"/>
    </row>
    <row r="219" spans="1:9" ht="12.75" customHeight="1">
      <c r="A219" s="95">
        <f t="shared" si="5"/>
        <v>46114</v>
      </c>
      <c r="B219" s="70"/>
      <c r="C219" s="70"/>
      <c r="D219" s="95"/>
      <c r="E219" s="70">
        <v>4.2549999999999999</v>
      </c>
      <c r="F219" s="19"/>
      <c r="G219" s="19"/>
      <c r="H219" s="19"/>
      <c r="I219" s="19"/>
    </row>
    <row r="220" spans="1:9" ht="12.75" customHeight="1">
      <c r="A220" s="95">
        <f t="shared" ref="A220:A244" si="6">A219+7</f>
        <v>46121</v>
      </c>
      <c r="B220" s="70"/>
      <c r="C220" s="70"/>
      <c r="D220" s="95"/>
      <c r="E220" s="70">
        <v>4.2549999999999999</v>
      </c>
      <c r="F220" s="19"/>
      <c r="G220" s="19"/>
      <c r="H220" s="19"/>
      <c r="I220" s="19"/>
    </row>
    <row r="221" spans="1:9" ht="12.75" customHeight="1">
      <c r="A221" s="95">
        <f t="shared" si="6"/>
        <v>46128</v>
      </c>
      <c r="B221" s="70"/>
      <c r="C221" s="70"/>
      <c r="D221" s="95"/>
      <c r="E221" s="70">
        <v>4.2549999999999999</v>
      </c>
      <c r="F221" s="19"/>
      <c r="G221" s="19"/>
      <c r="H221" s="19"/>
      <c r="I221" s="19"/>
    </row>
    <row r="222" spans="1:9" ht="12.75" customHeight="1">
      <c r="A222" s="95">
        <f t="shared" si="6"/>
        <v>46135</v>
      </c>
      <c r="B222" s="70"/>
      <c r="C222" s="70"/>
      <c r="D222" s="95"/>
      <c r="E222" s="70">
        <v>4.2549999999999999</v>
      </c>
      <c r="F222" s="19"/>
      <c r="G222" s="19"/>
      <c r="H222" s="19"/>
      <c r="I222" s="19"/>
    </row>
    <row r="223" spans="1:9" ht="12.75" customHeight="1">
      <c r="A223" s="95">
        <f t="shared" si="6"/>
        <v>46142</v>
      </c>
      <c r="B223" s="70"/>
      <c r="C223" s="70"/>
      <c r="D223" s="95"/>
      <c r="E223" s="70">
        <v>4.2549999999999999</v>
      </c>
      <c r="F223" s="19"/>
      <c r="G223" s="19"/>
      <c r="H223" s="19"/>
      <c r="I223" s="19"/>
    </row>
    <row r="224" spans="1:9" ht="12.75" customHeight="1">
      <c r="A224" s="95">
        <f t="shared" si="6"/>
        <v>46149</v>
      </c>
      <c r="B224" s="70"/>
      <c r="C224" s="70"/>
      <c r="D224" s="95"/>
      <c r="E224" s="70">
        <v>4.2549999999999999</v>
      </c>
      <c r="F224" s="19"/>
      <c r="G224" s="19"/>
      <c r="H224" s="19"/>
      <c r="I224" s="19"/>
    </row>
    <row r="225" spans="1:9" ht="12.75" customHeight="1">
      <c r="A225" s="95">
        <f t="shared" si="6"/>
        <v>46156</v>
      </c>
      <c r="B225" s="70"/>
      <c r="C225" s="70"/>
      <c r="D225" s="95"/>
      <c r="E225" s="70">
        <v>4.2549999999999999</v>
      </c>
      <c r="F225" s="19"/>
      <c r="G225" s="19"/>
      <c r="H225" s="19"/>
      <c r="I225" s="19"/>
    </row>
    <row r="226" spans="1:9" ht="12.75" customHeight="1">
      <c r="A226" s="95">
        <f t="shared" si="6"/>
        <v>46163</v>
      </c>
      <c r="B226" s="70"/>
      <c r="C226" s="70"/>
      <c r="D226" s="95"/>
      <c r="E226" s="70">
        <v>4.2549999999999999</v>
      </c>
      <c r="F226" s="19"/>
      <c r="G226" s="19"/>
      <c r="H226" s="19"/>
      <c r="I226" s="19"/>
    </row>
    <row r="227" spans="1:9" ht="12.75" customHeight="1">
      <c r="A227" s="95">
        <f t="shared" si="6"/>
        <v>46170</v>
      </c>
      <c r="B227" s="70"/>
      <c r="C227" s="70"/>
      <c r="D227" s="95"/>
      <c r="E227" s="70">
        <v>4.2549999999999999</v>
      </c>
      <c r="F227" s="19"/>
      <c r="G227" s="19"/>
      <c r="H227" s="19"/>
      <c r="I227" s="19"/>
    </row>
    <row r="228" spans="1:9" ht="12.75" customHeight="1">
      <c r="A228" s="95">
        <f t="shared" si="6"/>
        <v>46177</v>
      </c>
      <c r="B228" s="70"/>
      <c r="C228" s="70"/>
      <c r="D228" s="95"/>
      <c r="E228" s="70">
        <v>4.2549999999999999</v>
      </c>
      <c r="F228" s="19"/>
      <c r="G228" s="19"/>
      <c r="H228" s="19"/>
      <c r="I228" s="19"/>
    </row>
    <row r="229" spans="1:9" ht="12.75" customHeight="1">
      <c r="A229" s="95">
        <f t="shared" si="6"/>
        <v>46184</v>
      </c>
      <c r="B229" s="70"/>
      <c r="C229" s="70"/>
      <c r="D229" s="95"/>
      <c r="E229" s="70">
        <v>4.2549999999999999</v>
      </c>
      <c r="F229" s="19"/>
      <c r="G229" s="19"/>
      <c r="H229" s="19"/>
      <c r="I229" s="19"/>
    </row>
    <row r="230" spans="1:9" ht="12.75" customHeight="1">
      <c r="A230" s="95">
        <f t="shared" si="6"/>
        <v>46191</v>
      </c>
      <c r="B230" s="70"/>
      <c r="C230" s="70"/>
      <c r="D230" s="95"/>
      <c r="E230" s="70">
        <v>4.2549999999999999</v>
      </c>
      <c r="F230" s="19"/>
      <c r="G230" s="19"/>
      <c r="H230" s="19"/>
      <c r="I230" s="19"/>
    </row>
    <row r="231" spans="1:9" ht="12.75" customHeight="1">
      <c r="A231" s="95">
        <f t="shared" si="6"/>
        <v>46198</v>
      </c>
      <c r="B231" s="70"/>
      <c r="C231" s="70"/>
      <c r="D231" s="95"/>
      <c r="E231" s="70">
        <v>4.2549999999999999</v>
      </c>
      <c r="F231" s="19"/>
      <c r="G231" s="19"/>
      <c r="H231" s="19"/>
      <c r="I231" s="19"/>
    </row>
    <row r="232" spans="1:9" ht="12.75" customHeight="1">
      <c r="A232" s="95">
        <f t="shared" si="6"/>
        <v>46205</v>
      </c>
      <c r="B232" s="70"/>
      <c r="C232" s="70"/>
      <c r="D232" s="95"/>
      <c r="E232" s="70">
        <v>4.2549999999999999</v>
      </c>
      <c r="F232" s="19"/>
      <c r="G232" s="19"/>
      <c r="H232" s="19"/>
      <c r="I232" s="19"/>
    </row>
    <row r="233" spans="1:9" ht="12.75" customHeight="1">
      <c r="A233" s="95">
        <f t="shared" si="6"/>
        <v>46212</v>
      </c>
      <c r="B233" s="70"/>
      <c r="C233" s="70"/>
      <c r="D233" s="95"/>
      <c r="E233" s="70">
        <v>4.2549999999999999</v>
      </c>
      <c r="F233" s="19"/>
      <c r="G233" s="19"/>
      <c r="H233" s="19"/>
      <c r="I233" s="19"/>
    </row>
    <row r="234" spans="1:9" ht="12.75" customHeight="1">
      <c r="A234" s="95">
        <f t="shared" si="6"/>
        <v>46219</v>
      </c>
      <c r="B234" s="70"/>
      <c r="C234" s="70"/>
      <c r="D234" s="95"/>
      <c r="E234" s="70">
        <v>4.2549999999999999</v>
      </c>
      <c r="F234" s="19"/>
      <c r="G234" s="19"/>
      <c r="H234" s="19"/>
      <c r="I234" s="19"/>
    </row>
    <row r="235" spans="1:9" ht="12.75" customHeight="1">
      <c r="A235" s="95">
        <f t="shared" si="6"/>
        <v>46226</v>
      </c>
      <c r="E235" s="70">
        <v>4.2549999999999999</v>
      </c>
    </row>
    <row r="236" spans="1:9" ht="12.75" customHeight="1">
      <c r="A236" s="95">
        <f t="shared" si="6"/>
        <v>46233</v>
      </c>
      <c r="E236" s="70">
        <v>4.2549999999999999</v>
      </c>
    </row>
    <row r="237" spans="1:9" ht="12.75" customHeight="1">
      <c r="A237" s="95">
        <f t="shared" si="6"/>
        <v>46240</v>
      </c>
      <c r="E237" s="70">
        <v>4.2549999999999999</v>
      </c>
    </row>
    <row r="238" spans="1:9" ht="12.75" customHeight="1">
      <c r="A238" s="95">
        <f t="shared" si="6"/>
        <v>46247</v>
      </c>
      <c r="E238" s="70">
        <v>4.2549999999999999</v>
      </c>
    </row>
    <row r="239" spans="1:9" ht="12.75" customHeight="1">
      <c r="A239" s="95">
        <f t="shared" si="6"/>
        <v>46254</v>
      </c>
      <c r="E239" s="70">
        <v>4.2549999999999999</v>
      </c>
    </row>
    <row r="240" spans="1:9" ht="12.75" customHeight="1">
      <c r="A240" s="95">
        <f t="shared" si="6"/>
        <v>46261</v>
      </c>
      <c r="E240" s="70">
        <v>4.2549999999999999</v>
      </c>
    </row>
    <row r="241" spans="1:5" ht="12.75" customHeight="1">
      <c r="A241" s="95">
        <f t="shared" si="6"/>
        <v>46268</v>
      </c>
      <c r="E241" s="70">
        <v>4.2549999999999999</v>
      </c>
    </row>
    <row r="242" spans="1:5" ht="12.75" customHeight="1">
      <c r="A242" s="95">
        <f t="shared" si="6"/>
        <v>46275</v>
      </c>
      <c r="E242" s="70">
        <v>4.2549999999999999</v>
      </c>
    </row>
    <row r="243" spans="1:5" ht="12.75" customHeight="1">
      <c r="A243" s="95">
        <f t="shared" si="6"/>
        <v>46282</v>
      </c>
      <c r="E243" s="70">
        <v>4.2549999999999999</v>
      </c>
    </row>
    <row r="244" spans="1:5" ht="12.75" customHeight="1">
      <c r="A244" s="95">
        <f t="shared" si="6"/>
        <v>46289</v>
      </c>
      <c r="E244" s="70">
        <v>4.2549999999999999</v>
      </c>
    </row>
    <row r="245" spans="1:5">
      <c r="A245" s="95"/>
    </row>
    <row r="246" spans="1:5">
      <c r="A246" s="95"/>
    </row>
    <row r="247" spans="1:5">
      <c r="A247" s="95"/>
    </row>
    <row r="248" spans="1:5">
      <c r="A248" s="95"/>
    </row>
    <row r="249" spans="1:5">
      <c r="A249" s="95"/>
    </row>
    <row r="250" spans="1:5">
      <c r="A250" s="95"/>
    </row>
    <row r="251" spans="1:5">
      <c r="A251" s="95"/>
    </row>
    <row r="252" spans="1:5">
      <c r="A252" s="95"/>
    </row>
    <row r="253" spans="1:5">
      <c r="A253" s="95"/>
    </row>
    <row r="254" spans="1:5">
      <c r="A254" s="95"/>
    </row>
    <row r="255" spans="1:5">
      <c r="A255" s="95"/>
    </row>
    <row r="256" spans="1:5">
      <c r="A256" s="95"/>
    </row>
    <row r="257" spans="1:1">
      <c r="A257" s="95"/>
    </row>
    <row r="258" spans="1:1">
      <c r="A258" s="95"/>
    </row>
    <row r="259" spans="1:1">
      <c r="A259" s="95"/>
    </row>
    <row r="260" spans="1:1">
      <c r="A260" s="95"/>
    </row>
    <row r="261" spans="1:1">
      <c r="A261" s="95"/>
    </row>
    <row r="262" spans="1:1">
      <c r="A262" s="95"/>
    </row>
    <row r="263" spans="1:1">
      <c r="A263" s="95"/>
    </row>
    <row r="264" spans="1:1">
      <c r="A264" s="95"/>
    </row>
    <row r="265" spans="1:1">
      <c r="A265" s="95"/>
    </row>
    <row r="266" spans="1:1">
      <c r="A266" s="95"/>
    </row>
    <row r="267" spans="1:1">
      <c r="A267" s="95"/>
    </row>
    <row r="268" spans="1:1">
      <c r="A268" s="95"/>
    </row>
    <row r="269" spans="1:1">
      <c r="A269" s="95"/>
    </row>
    <row r="270" spans="1:1">
      <c r="A270" s="95"/>
    </row>
    <row r="271" spans="1:1">
      <c r="A271" s="95"/>
    </row>
    <row r="272" spans="1:1">
      <c r="A272" s="95"/>
    </row>
    <row r="273" spans="1:1">
      <c r="A273" s="95"/>
    </row>
    <row r="274" spans="1:1">
      <c r="A274" s="95"/>
    </row>
    <row r="275" spans="1:1">
      <c r="A275" s="95"/>
    </row>
    <row r="276" spans="1:1">
      <c r="A276" s="95"/>
    </row>
    <row r="277" spans="1:1">
      <c r="A277" s="95"/>
    </row>
    <row r="278" spans="1:1">
      <c r="A278" s="95"/>
    </row>
    <row r="279" spans="1:1">
      <c r="A279" s="95"/>
    </row>
    <row r="280" spans="1:1">
      <c r="A280" s="95"/>
    </row>
    <row r="281" spans="1:1">
      <c r="A281" s="95"/>
    </row>
    <row r="282" spans="1:1">
      <c r="A282" s="95"/>
    </row>
    <row r="283" spans="1:1">
      <c r="A283" s="95"/>
    </row>
    <row r="284" spans="1:1">
      <c r="A284" s="95"/>
    </row>
    <row r="285" spans="1:1">
      <c r="A285" s="95"/>
    </row>
    <row r="286" spans="1:1">
      <c r="A286" s="95"/>
    </row>
    <row r="287" spans="1:1">
      <c r="A287" s="95"/>
    </row>
    <row r="288" spans="1:1">
      <c r="A288" s="95"/>
    </row>
    <row r="289" spans="1:1">
      <c r="A289" s="95"/>
    </row>
    <row r="290" spans="1:1">
      <c r="A290" s="95"/>
    </row>
    <row r="291" spans="1:1">
      <c r="A291" s="95"/>
    </row>
    <row r="292" spans="1:1">
      <c r="A292" s="90"/>
    </row>
    <row r="293" spans="1:1">
      <c r="A293" s="90"/>
    </row>
    <row r="294" spans="1:1">
      <c r="A294" s="90"/>
    </row>
    <row r="295" spans="1:1">
      <c r="A295" s="90"/>
    </row>
    <row r="296" spans="1:1">
      <c r="A296" s="90"/>
    </row>
    <row r="297" spans="1:1">
      <c r="A297" s="90"/>
    </row>
    <row r="298" spans="1:1">
      <c r="A298" s="90"/>
    </row>
    <row r="299" spans="1:1">
      <c r="A299" s="90"/>
    </row>
    <row r="300" spans="1:1">
      <c r="A300" s="90"/>
    </row>
    <row r="301" spans="1:1">
      <c r="A301" s="90"/>
    </row>
    <row r="302" spans="1:1">
      <c r="A302" s="90"/>
    </row>
  </sheetData>
  <pageMargins left="0.75" right="0.75" top="1" bottom="1" header="0.5" footer="0.5"/>
  <pageSetup scale="10" orientation="landscape"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1AC85-D77B-4F1B-A732-3084DF7DE061}">
  <sheetPr>
    <pageSetUpPr fitToPage="1"/>
  </sheetPr>
  <dimension ref="A1:T245"/>
  <sheetViews>
    <sheetView zoomScaleNormal="100" workbookViewId="0">
      <selection activeCell="A31" sqref="A31"/>
    </sheetView>
  </sheetViews>
  <sheetFormatPr defaultRowHeight="12.75"/>
  <cols>
    <col min="1" max="13" width="17.5703125" customWidth="1"/>
    <col min="14" max="20" width="11.140625" customWidth="1"/>
  </cols>
  <sheetData>
    <row r="1" spans="1:20" s="13" customFormat="1" ht="15.75" customHeight="1" thickBot="1">
      <c r="A1" s="39" t="s">
        <v>115</v>
      </c>
      <c r="B1" s="39"/>
      <c r="C1" s="39"/>
      <c r="D1" s="39"/>
      <c r="E1" s="39"/>
      <c r="F1" s="39"/>
      <c r="G1" s="39"/>
      <c r="H1" s="39"/>
      <c r="I1" s="94"/>
      <c r="J1" s="26"/>
    </row>
    <row r="2" spans="1:20" s="13" customFormat="1" ht="15.75" customHeight="1" thickBot="1">
      <c r="A2" s="57" t="s">
        <v>2</v>
      </c>
      <c r="B2" s="25"/>
      <c r="C2" s="25"/>
      <c r="D2" s="25"/>
      <c r="E2" s="25"/>
      <c r="F2" s="25"/>
      <c r="G2" s="25"/>
      <c r="H2" s="25"/>
      <c r="I2" s="25"/>
      <c r="J2" s="55"/>
    </row>
    <row r="3" spans="1:20" s="13" customFormat="1" ht="15.75" customHeight="1" thickBot="1">
      <c r="A3" s="57"/>
      <c r="B3" s="40" t="s">
        <v>33</v>
      </c>
      <c r="C3" s="42" t="s">
        <v>83</v>
      </c>
      <c r="D3" s="25"/>
      <c r="E3" s="25"/>
      <c r="F3" s="25"/>
      <c r="G3" s="25"/>
      <c r="H3" s="25"/>
      <c r="I3" s="25"/>
      <c r="J3" s="25"/>
    </row>
    <row r="4" spans="1:20" s="13" customFormat="1" ht="15.75" customHeight="1" thickBot="1">
      <c r="A4" s="57"/>
      <c r="B4" s="40" t="s">
        <v>34</v>
      </c>
      <c r="C4" s="42" t="s">
        <v>26</v>
      </c>
      <c r="D4" s="25"/>
      <c r="E4" s="25"/>
      <c r="F4" s="25"/>
      <c r="G4" s="25"/>
      <c r="H4" s="25"/>
      <c r="I4" s="25"/>
      <c r="J4" s="25"/>
    </row>
    <row r="5" spans="1:20" s="13" customFormat="1" ht="15.75" customHeight="1">
      <c r="A5" s="57"/>
      <c r="B5" s="25"/>
      <c r="C5" s="25"/>
      <c r="D5" s="25"/>
      <c r="E5" s="104" t="s">
        <v>113</v>
      </c>
      <c r="F5" s="104" t="s">
        <v>113</v>
      </c>
      <c r="G5" s="104" t="s">
        <v>113</v>
      </c>
      <c r="H5" s="25"/>
      <c r="I5" s="25"/>
      <c r="J5" s="25"/>
    </row>
    <row r="6" spans="1:20" s="13" customFormat="1" ht="15.75" customHeight="1" thickBot="1">
      <c r="A6" s="57" t="s">
        <v>3</v>
      </c>
      <c r="B6" s="25"/>
      <c r="C6" s="101" t="s">
        <v>29</v>
      </c>
      <c r="D6" s="101" t="s">
        <v>112</v>
      </c>
      <c r="E6" s="101" t="s">
        <v>4</v>
      </c>
      <c r="F6" s="101" t="s">
        <v>24</v>
      </c>
      <c r="G6" s="101" t="s">
        <v>25</v>
      </c>
      <c r="H6" s="25"/>
      <c r="I6" s="25"/>
      <c r="J6" s="25"/>
    </row>
    <row r="7" spans="1:20" s="13" customFormat="1" ht="15.75" customHeight="1" thickBot="1">
      <c r="A7" s="57"/>
      <c r="B7" s="25"/>
      <c r="C7" s="102"/>
      <c r="D7" s="103" t="s">
        <v>23</v>
      </c>
      <c r="E7" s="103" t="s">
        <v>23</v>
      </c>
      <c r="F7" s="103" t="s">
        <v>23</v>
      </c>
      <c r="G7" s="103" t="s">
        <v>23</v>
      </c>
      <c r="H7" s="25"/>
      <c r="I7" s="25"/>
      <c r="J7" s="25"/>
    </row>
    <row r="8" spans="1:20" s="13" customFormat="1" ht="15.75" customHeight="1" thickBot="1">
      <c r="A8" s="57"/>
      <c r="B8" s="40" t="s">
        <v>5</v>
      </c>
      <c r="C8" s="93">
        <f>LOOKUP("End of Data",J99:J244,A99:A244)</f>
        <v>45778</v>
      </c>
      <c r="D8" s="24">
        <f>J27</f>
        <v>5.4829644293497015</v>
      </c>
      <c r="E8" s="84">
        <f>F41</f>
        <v>1.7035570650298482E-2</v>
      </c>
      <c r="F8" s="84">
        <f>K47</f>
        <v>5.4829644293497015</v>
      </c>
      <c r="G8" s="84">
        <f>L47</f>
        <v>5.4829644293497015</v>
      </c>
      <c r="H8" s="25"/>
      <c r="I8" s="25"/>
      <c r="J8" s="25"/>
    </row>
    <row r="9" spans="1:20" s="13" customFormat="1" ht="15.75" customHeight="1" thickBot="1">
      <c r="A9" s="26"/>
      <c r="B9" s="41" t="s">
        <v>27</v>
      </c>
      <c r="C9" s="93">
        <f>IF(LOOKUP("End of Data",J99:J244,D99:D244)=0,"NA",LOOKUP("End of Data",J99:J244,D99:D244))</f>
        <v>45757</v>
      </c>
      <c r="D9" s="24">
        <f>IF(LOOKUP("End of Data",J99:J244,C99:C244)=0,"NA",LOOKUP("End of Data",J99:J244,C99:C244))</f>
        <v>5.5</v>
      </c>
      <c r="E9" s="84">
        <f>F42</f>
        <v>0</v>
      </c>
      <c r="F9" s="84">
        <f>K48</f>
        <v>5.5</v>
      </c>
      <c r="G9" s="84">
        <f>L48</f>
        <v>5.5</v>
      </c>
      <c r="H9" s="26"/>
      <c r="I9" s="26"/>
      <c r="J9" s="26"/>
    </row>
    <row r="10" spans="1:20" s="13" customFormat="1" ht="15.75" customHeight="1">
      <c r="A10" s="35"/>
      <c r="C10" s="36"/>
      <c r="D10" s="4"/>
      <c r="E10" s="4"/>
      <c r="F10" s="4"/>
      <c r="H10" s="4"/>
      <c r="I10" s="4"/>
    </row>
    <row r="11" spans="1:20" s="13" customFormat="1" ht="13.15" customHeight="1" thickBot="1">
      <c r="A11" s="48" t="s">
        <v>88</v>
      </c>
      <c r="B11" s="48"/>
      <c r="C11" s="48"/>
      <c r="D11" s="48"/>
      <c r="E11" s="48"/>
      <c r="F11" s="48"/>
      <c r="G11" s="50"/>
      <c r="H11" s="59"/>
      <c r="I11" s="48"/>
      <c r="J11" s="48"/>
      <c r="L11" s="48" t="s">
        <v>148</v>
      </c>
    </row>
    <row r="12" spans="1:20" s="13" customFormat="1" ht="66.75" customHeight="1" thickBot="1">
      <c r="A12" s="58" t="s">
        <v>21</v>
      </c>
      <c r="B12" s="58" t="s">
        <v>109</v>
      </c>
      <c r="C12" s="58" t="s">
        <v>91</v>
      </c>
      <c r="D12" s="58" t="s">
        <v>111</v>
      </c>
      <c r="E12" s="58" t="s">
        <v>142</v>
      </c>
      <c r="F12" s="58" t="s">
        <v>141</v>
      </c>
      <c r="G12" s="58" t="s">
        <v>157</v>
      </c>
      <c r="H12" s="58" t="s">
        <v>110</v>
      </c>
      <c r="I12" s="58" t="s">
        <v>155</v>
      </c>
      <c r="J12" s="58" t="s">
        <v>156</v>
      </c>
      <c r="L12" s="58" t="s">
        <v>21</v>
      </c>
      <c r="M12" s="58" t="s">
        <v>91</v>
      </c>
      <c r="N12" s="58" t="s">
        <v>137</v>
      </c>
      <c r="O12" s="58" t="s">
        <v>143</v>
      </c>
      <c r="P12" s="58" t="s">
        <v>144</v>
      </c>
      <c r="Q12" s="58" t="s">
        <v>138</v>
      </c>
      <c r="R12" s="58" t="s">
        <v>139</v>
      </c>
      <c r="S12" s="58" t="s">
        <v>140</v>
      </c>
      <c r="T12" s="58" t="s">
        <v>136</v>
      </c>
    </row>
    <row r="13" spans="1:20" s="13" customFormat="1" ht="13.15" customHeight="1">
      <c r="B13" s="37" t="s">
        <v>23</v>
      </c>
      <c r="C13" s="33"/>
      <c r="D13" s="37" t="s">
        <v>23</v>
      </c>
      <c r="E13" s="37" t="s">
        <v>23</v>
      </c>
      <c r="F13" s="33" t="s">
        <v>6</v>
      </c>
      <c r="G13" s="33"/>
      <c r="H13" s="37" t="s">
        <v>23</v>
      </c>
      <c r="I13" s="37" t="s">
        <v>23</v>
      </c>
      <c r="J13" s="33" t="s">
        <v>23</v>
      </c>
      <c r="N13" s="33" t="s">
        <v>23</v>
      </c>
      <c r="O13" s="33" t="s">
        <v>23</v>
      </c>
      <c r="P13" s="33" t="s">
        <v>23</v>
      </c>
    </row>
    <row r="14" spans="1:20" s="13" customFormat="1" ht="13.15" customHeight="1">
      <c r="A14" s="56" t="s">
        <v>84</v>
      </c>
      <c r="B14" s="19">
        <v>5.86</v>
      </c>
      <c r="C14" s="34" t="s">
        <v>85</v>
      </c>
      <c r="D14" s="107" t="str">
        <f>T14</f>
        <v>NA</v>
      </c>
      <c r="E14" s="19">
        <v>-0.416274288241051</v>
      </c>
      <c r="F14" s="19">
        <v>11.8</v>
      </c>
      <c r="G14" s="12" t="s">
        <v>22</v>
      </c>
      <c r="H14" s="19" t="str">
        <f>IF(EXACT(D14,"NA"),"NA",D14+E14)</f>
        <v>NA</v>
      </c>
      <c r="I14" s="19">
        <f>IF(EXACT(B14,"NA"),H14,B14)</f>
        <v>5.86</v>
      </c>
      <c r="J14" s="19">
        <f t="shared" ref="J14:J25" si="0">(I14*F14)/100</f>
        <v>0.69148000000000009</v>
      </c>
      <c r="L14" s="56" t="str">
        <f t="shared" ref="L14:L25" si="1">A14</f>
        <v>2024-06</v>
      </c>
      <c r="M14" s="34" t="str">
        <f t="shared" ref="M14:M25" si="2">C14</f>
        <v>2024-07</v>
      </c>
      <c r="N14" s="107" t="s">
        <v>59</v>
      </c>
      <c r="O14" s="107" t="s">
        <v>59</v>
      </c>
      <c r="P14" s="107" t="s">
        <v>59</v>
      </c>
      <c r="Q14" s="18">
        <v>0.28353457900000001</v>
      </c>
      <c r="R14" s="18">
        <v>0.40074955600000001</v>
      </c>
      <c r="S14" s="18">
        <v>0.31571586499999998</v>
      </c>
      <c r="T14" s="107" t="str">
        <f t="shared" ref="T14:T22" si="3">IF(EXACT(N14,"NA"),"NA",N14*Q14+O14*R14+P14*S14)</f>
        <v>NA</v>
      </c>
    </row>
    <row r="15" spans="1:20" s="13" customFormat="1" ht="13.15" customHeight="1">
      <c r="A15" s="56" t="s">
        <v>85</v>
      </c>
      <c r="B15" s="19">
        <v>5.52</v>
      </c>
      <c r="C15" s="34" t="s">
        <v>8</v>
      </c>
      <c r="D15" s="107" t="str">
        <f t="shared" ref="D15:D25" si="4">T15</f>
        <v>NA</v>
      </c>
      <c r="E15" s="19">
        <v>-0.372535291858551</v>
      </c>
      <c r="F15" s="19">
        <v>18.64</v>
      </c>
      <c r="G15" s="12" t="s">
        <v>22</v>
      </c>
      <c r="H15" s="19" t="str">
        <f t="shared" ref="H15:H25" si="5">IF(EXACT(D15,"NA"),"NA",D15+E15)</f>
        <v>NA</v>
      </c>
      <c r="I15" s="19">
        <f>IF(EXACT(B15,"NA"),IF(EXACT(H15,"NA"),AVERAGE(I14,I16),H15),B15)</f>
        <v>5.52</v>
      </c>
      <c r="J15" s="19">
        <f t="shared" si="0"/>
        <v>1.0289279999999998</v>
      </c>
      <c r="L15" s="56" t="str">
        <f t="shared" si="1"/>
        <v>2024-07</v>
      </c>
      <c r="M15" s="34" t="str">
        <f t="shared" si="2"/>
        <v>2024-09</v>
      </c>
      <c r="N15" s="107" t="s">
        <v>59</v>
      </c>
      <c r="O15" s="107" t="s">
        <v>59</v>
      </c>
      <c r="P15" s="107" t="s">
        <v>59</v>
      </c>
      <c r="Q15" s="18">
        <v>0.28353457900000001</v>
      </c>
      <c r="R15" s="18">
        <v>0.40074955600000001</v>
      </c>
      <c r="S15" s="18">
        <v>0.31571586499999998</v>
      </c>
      <c r="T15" s="107" t="str">
        <f t="shared" si="3"/>
        <v>NA</v>
      </c>
    </row>
    <row r="16" spans="1:20" s="13" customFormat="1" ht="13.15" customHeight="1">
      <c r="A16" s="56" t="s">
        <v>86</v>
      </c>
      <c r="B16" s="19">
        <v>5.23</v>
      </c>
      <c r="C16" s="34" t="s">
        <v>8</v>
      </c>
      <c r="D16" s="107" t="str">
        <f t="shared" si="4"/>
        <v>NA</v>
      </c>
      <c r="E16" s="19">
        <v>-0.120316283515825</v>
      </c>
      <c r="F16" s="19">
        <v>12.48</v>
      </c>
      <c r="G16" s="12" t="s">
        <v>22</v>
      </c>
      <c r="H16" s="19" t="str">
        <f t="shared" si="5"/>
        <v>NA</v>
      </c>
      <c r="I16" s="19">
        <f t="shared" ref="I16:I24" si="6">IF(EXACT(B16,"NA"),IF(EXACT(H16,"NA"),AVERAGE(I15,I17),H16),B16)</f>
        <v>5.23</v>
      </c>
      <c r="J16" s="19">
        <f t="shared" si="0"/>
        <v>0.65270400000000006</v>
      </c>
      <c r="L16" s="56" t="str">
        <f t="shared" si="1"/>
        <v>2024-08</v>
      </c>
      <c r="M16" s="34" t="str">
        <f t="shared" si="2"/>
        <v>2024-09</v>
      </c>
      <c r="N16" s="107" t="s">
        <v>59</v>
      </c>
      <c r="O16" s="107" t="s">
        <v>59</v>
      </c>
      <c r="P16" s="107" t="s">
        <v>59</v>
      </c>
      <c r="Q16" s="18">
        <v>0.28353457900000001</v>
      </c>
      <c r="R16" s="18">
        <v>0.40074955600000001</v>
      </c>
      <c r="S16" s="18">
        <v>0.31571586499999998</v>
      </c>
      <c r="T16" s="107" t="str">
        <f t="shared" si="3"/>
        <v>NA</v>
      </c>
    </row>
    <row r="17" spans="1:20" s="13" customFormat="1" ht="13.15" customHeight="1">
      <c r="A17" s="56" t="s">
        <v>8</v>
      </c>
      <c r="B17" s="19">
        <v>5.36</v>
      </c>
      <c r="C17" s="34" t="s">
        <v>11</v>
      </c>
      <c r="D17" s="107" t="str">
        <f t="shared" si="4"/>
        <v>NA</v>
      </c>
      <c r="E17" s="19">
        <v>-0.13611125178690001</v>
      </c>
      <c r="F17" s="19">
        <v>10.1</v>
      </c>
      <c r="G17" s="12" t="s">
        <v>22</v>
      </c>
      <c r="H17" s="19" t="str">
        <f t="shared" si="5"/>
        <v>NA</v>
      </c>
      <c r="I17" s="19">
        <f t="shared" si="6"/>
        <v>5.36</v>
      </c>
      <c r="J17" s="19">
        <f t="shared" si="0"/>
        <v>0.54136000000000006</v>
      </c>
      <c r="L17" s="56" t="str">
        <f t="shared" si="1"/>
        <v>2024-09</v>
      </c>
      <c r="M17" s="34" t="str">
        <f t="shared" si="2"/>
        <v>2024-12</v>
      </c>
      <c r="N17" s="107" t="s">
        <v>59</v>
      </c>
      <c r="O17" s="107" t="s">
        <v>59</v>
      </c>
      <c r="P17" s="107" t="s">
        <v>59</v>
      </c>
      <c r="Q17" s="18">
        <v>0.28353457900000001</v>
      </c>
      <c r="R17" s="18">
        <v>0.40074955600000001</v>
      </c>
      <c r="S17" s="18">
        <v>0.31571586499999998</v>
      </c>
      <c r="T17" s="107" t="str">
        <f t="shared" si="3"/>
        <v>NA</v>
      </c>
    </row>
    <row r="18" spans="1:20" s="13" customFormat="1" ht="13.15" customHeight="1">
      <c r="A18" s="56" t="s">
        <v>9</v>
      </c>
      <c r="B18" s="19">
        <v>5.47</v>
      </c>
      <c r="C18" s="34" t="s">
        <v>11</v>
      </c>
      <c r="D18" s="107" t="str">
        <f t="shared" si="4"/>
        <v>NA</v>
      </c>
      <c r="E18" s="19">
        <v>-0.150719019782425</v>
      </c>
      <c r="F18" s="19">
        <v>6.84</v>
      </c>
      <c r="G18" s="12" t="s">
        <v>22</v>
      </c>
      <c r="H18" s="19" t="str">
        <f t="shared" si="5"/>
        <v>NA</v>
      </c>
      <c r="I18" s="19">
        <f t="shared" si="6"/>
        <v>5.47</v>
      </c>
      <c r="J18" s="19">
        <f t="shared" si="0"/>
        <v>0.37414799999999998</v>
      </c>
      <c r="L18" s="56" t="str">
        <f t="shared" si="1"/>
        <v>2024-10</v>
      </c>
      <c r="M18" s="34" t="str">
        <f t="shared" si="2"/>
        <v>2024-12</v>
      </c>
      <c r="N18" s="107" t="s">
        <v>59</v>
      </c>
      <c r="O18" s="107" t="s">
        <v>59</v>
      </c>
      <c r="P18" s="107" t="s">
        <v>59</v>
      </c>
      <c r="Q18" s="18">
        <v>0.28353457900000001</v>
      </c>
      <c r="R18" s="18">
        <v>0.40074955600000001</v>
      </c>
      <c r="S18" s="18">
        <v>0.31571586499999998</v>
      </c>
      <c r="T18" s="107" t="str">
        <f t="shared" si="3"/>
        <v>NA</v>
      </c>
    </row>
    <row r="19" spans="1:20" s="13" customFormat="1" ht="13.15" customHeight="1">
      <c r="A19" s="56" t="s">
        <v>10</v>
      </c>
      <c r="B19" s="19">
        <v>5.45</v>
      </c>
      <c r="C19" s="34" t="s">
        <v>11</v>
      </c>
      <c r="D19" s="107" t="str">
        <f t="shared" si="4"/>
        <v>NA</v>
      </c>
      <c r="E19" s="19">
        <v>-0.102002300122775</v>
      </c>
      <c r="F19" s="19">
        <v>5.16</v>
      </c>
      <c r="G19" s="12" t="s">
        <v>22</v>
      </c>
      <c r="H19" s="19" t="str">
        <f t="shared" si="5"/>
        <v>NA</v>
      </c>
      <c r="I19" s="19">
        <f t="shared" si="6"/>
        <v>5.45</v>
      </c>
      <c r="J19" s="19">
        <f t="shared" si="0"/>
        <v>0.28122000000000003</v>
      </c>
      <c r="L19" s="56" t="str">
        <f t="shared" si="1"/>
        <v>2024-11</v>
      </c>
      <c r="M19" s="34" t="str">
        <f t="shared" si="2"/>
        <v>2024-12</v>
      </c>
      <c r="N19" s="107" t="s">
        <v>59</v>
      </c>
      <c r="O19" s="107" t="s">
        <v>59</v>
      </c>
      <c r="P19" s="107" t="s">
        <v>59</v>
      </c>
      <c r="Q19" s="18">
        <v>0.28353457900000001</v>
      </c>
      <c r="R19" s="18">
        <v>0.40074955600000001</v>
      </c>
      <c r="S19" s="18">
        <v>0.31571586499999998</v>
      </c>
      <c r="T19" s="107" t="str">
        <f t="shared" si="3"/>
        <v>NA</v>
      </c>
    </row>
    <row r="20" spans="1:20" s="13" customFormat="1" ht="13.15" customHeight="1">
      <c r="A20" s="56" t="s">
        <v>11</v>
      </c>
      <c r="B20" s="19">
        <v>5.49</v>
      </c>
      <c r="C20" s="34" t="s">
        <v>14</v>
      </c>
      <c r="D20" s="107" t="str">
        <f t="shared" si="4"/>
        <v>NA</v>
      </c>
      <c r="E20" s="19">
        <v>-1.26330082815747E-2</v>
      </c>
      <c r="F20" s="19">
        <v>8.44</v>
      </c>
      <c r="G20" s="12" t="s">
        <v>22</v>
      </c>
      <c r="H20" s="19" t="str">
        <f t="shared" si="5"/>
        <v>NA</v>
      </c>
      <c r="I20" s="19">
        <f t="shared" si="6"/>
        <v>5.49</v>
      </c>
      <c r="J20" s="19">
        <f t="shared" si="0"/>
        <v>0.46335599999999999</v>
      </c>
      <c r="L20" s="56" t="str">
        <f t="shared" si="1"/>
        <v>2024-12</v>
      </c>
      <c r="M20" s="34" t="str">
        <f t="shared" si="2"/>
        <v>2025-03</v>
      </c>
      <c r="N20" s="107" t="s">
        <v>59</v>
      </c>
      <c r="O20" s="107" t="s">
        <v>59</v>
      </c>
      <c r="P20" s="107" t="s">
        <v>59</v>
      </c>
      <c r="Q20" s="18">
        <v>0.28353457900000001</v>
      </c>
      <c r="R20" s="18">
        <v>0.40074955600000001</v>
      </c>
      <c r="S20" s="18">
        <v>0.31571586499999998</v>
      </c>
      <c r="T20" s="107" t="str">
        <f t="shared" si="3"/>
        <v>NA</v>
      </c>
    </row>
    <row r="21" spans="1:20" s="13" customFormat="1" ht="13.15" customHeight="1">
      <c r="A21" s="56" t="s">
        <v>12</v>
      </c>
      <c r="B21" s="19">
        <v>5.52</v>
      </c>
      <c r="C21" s="34" t="s">
        <v>14</v>
      </c>
      <c r="D21" s="107" t="str">
        <f t="shared" si="4"/>
        <v>NA</v>
      </c>
      <c r="E21" s="19">
        <v>1.37963622592506E-2</v>
      </c>
      <c r="F21" s="19">
        <v>8.1999999999999993</v>
      </c>
      <c r="G21" s="12" t="s">
        <v>22</v>
      </c>
      <c r="H21" s="19" t="str">
        <f t="shared" si="5"/>
        <v>NA</v>
      </c>
      <c r="I21" s="19">
        <f t="shared" si="6"/>
        <v>5.52</v>
      </c>
      <c r="J21" s="19">
        <f t="shared" si="0"/>
        <v>0.45263999999999993</v>
      </c>
      <c r="L21" s="56" t="str">
        <f t="shared" si="1"/>
        <v>2025-01</v>
      </c>
      <c r="M21" s="34" t="str">
        <f t="shared" si="2"/>
        <v>2025-03</v>
      </c>
      <c r="N21" s="107" t="s">
        <v>59</v>
      </c>
      <c r="O21" s="107" t="s">
        <v>59</v>
      </c>
      <c r="P21" s="107" t="s">
        <v>59</v>
      </c>
      <c r="Q21" s="18">
        <v>0.28353457900000001</v>
      </c>
      <c r="R21" s="18">
        <v>0.40074955600000001</v>
      </c>
      <c r="S21" s="18">
        <v>0.31571586499999998</v>
      </c>
      <c r="T21" s="107" t="str">
        <f t="shared" si="3"/>
        <v>NA</v>
      </c>
    </row>
    <row r="22" spans="1:20" s="13" customFormat="1" ht="13.15" customHeight="1">
      <c r="A22" s="56" t="s">
        <v>13</v>
      </c>
      <c r="B22" s="19">
        <v>5.59</v>
      </c>
      <c r="C22" s="34" t="s">
        <v>14</v>
      </c>
      <c r="D22" s="107" t="str">
        <f t="shared" si="4"/>
        <v>NA</v>
      </c>
      <c r="E22" s="19">
        <v>3.2456740566875003E-2</v>
      </c>
      <c r="F22" s="19">
        <v>5.04</v>
      </c>
      <c r="G22" s="12" t="s">
        <v>22</v>
      </c>
      <c r="H22" s="19" t="str">
        <f t="shared" si="5"/>
        <v>NA</v>
      </c>
      <c r="I22" s="19">
        <f t="shared" si="6"/>
        <v>5.59</v>
      </c>
      <c r="J22" s="19">
        <f t="shared" si="0"/>
        <v>0.28173599999999999</v>
      </c>
      <c r="L22" s="56" t="str">
        <f t="shared" si="1"/>
        <v>2025-02</v>
      </c>
      <c r="M22" s="34" t="str">
        <f t="shared" si="2"/>
        <v>2025-03</v>
      </c>
      <c r="N22" s="107" t="s">
        <v>59</v>
      </c>
      <c r="O22" s="107" t="s">
        <v>59</v>
      </c>
      <c r="P22" s="107" t="s">
        <v>59</v>
      </c>
      <c r="Q22" s="18">
        <v>0.28353457900000001</v>
      </c>
      <c r="R22" s="18">
        <v>0.40074955600000001</v>
      </c>
      <c r="S22" s="18">
        <v>0.31571586499999998</v>
      </c>
      <c r="T22" s="107" t="str">
        <f t="shared" si="3"/>
        <v>NA</v>
      </c>
    </row>
    <row r="23" spans="1:20" s="13" customFormat="1" ht="13.15" customHeight="1">
      <c r="A23" s="56" t="s">
        <v>14</v>
      </c>
      <c r="B23" s="19">
        <v>5.71</v>
      </c>
      <c r="C23" s="34" t="s">
        <v>16</v>
      </c>
      <c r="D23" s="107">
        <f t="shared" si="4"/>
        <v>5.4751679349825002</v>
      </c>
      <c r="E23" s="19">
        <v>-0.14442823170874999</v>
      </c>
      <c r="F23" s="19">
        <v>5.0199999999999996</v>
      </c>
      <c r="G23" s="12" t="s">
        <v>22</v>
      </c>
      <c r="H23" s="19">
        <f t="shared" si="5"/>
        <v>5.3307397032737498</v>
      </c>
      <c r="I23" s="19">
        <f t="shared" si="6"/>
        <v>5.71</v>
      </c>
      <c r="J23" s="19">
        <f t="shared" si="0"/>
        <v>0.28664199999999995</v>
      </c>
      <c r="L23" s="56" t="str">
        <f t="shared" si="1"/>
        <v>2025-03</v>
      </c>
      <c r="M23" s="34" t="str">
        <f t="shared" si="2"/>
        <v>2025-05</v>
      </c>
      <c r="N23" s="107">
        <v>5.1524999999999999</v>
      </c>
      <c r="O23" s="107">
        <v>5.16</v>
      </c>
      <c r="P23" s="107">
        <v>6.165</v>
      </c>
      <c r="Q23" s="18">
        <v>0.28353457900000001</v>
      </c>
      <c r="R23" s="18">
        <v>0.40074955600000001</v>
      </c>
      <c r="S23" s="18">
        <v>0.31571586499999998</v>
      </c>
      <c r="T23" s="109">
        <f>IF(EXACT(N23,"NA"),"NA",N23*Q23+O23*R23+P23*S23)</f>
        <v>5.4751679349825002</v>
      </c>
    </row>
    <row r="24" spans="1:20" s="13" customFormat="1" ht="13.15" customHeight="1">
      <c r="A24" s="56" t="s">
        <v>15</v>
      </c>
      <c r="B24" s="19" t="s">
        <v>59</v>
      </c>
      <c r="C24" s="34" t="s">
        <v>16</v>
      </c>
      <c r="D24" s="107">
        <f t="shared" si="4"/>
        <v>5.4751679349825002</v>
      </c>
      <c r="E24" s="19">
        <v>-0.22192055832287499</v>
      </c>
      <c r="F24" s="19">
        <v>4.62</v>
      </c>
      <c r="G24" s="12" t="s">
        <v>22</v>
      </c>
      <c r="H24" s="19">
        <f t="shared" si="5"/>
        <v>5.2532473766596253</v>
      </c>
      <c r="I24" s="19">
        <f t="shared" si="6"/>
        <v>5.2532473766596253</v>
      </c>
      <c r="J24" s="19">
        <f t="shared" si="0"/>
        <v>0.24270002880167468</v>
      </c>
      <c r="L24" s="56" t="str">
        <f t="shared" si="1"/>
        <v>2025-04</v>
      </c>
      <c r="M24" s="34" t="str">
        <f t="shared" si="2"/>
        <v>2025-05</v>
      </c>
      <c r="N24" s="107">
        <v>5.1524999999999999</v>
      </c>
      <c r="O24" s="107">
        <v>5.16</v>
      </c>
      <c r="P24" s="107">
        <v>6.165</v>
      </c>
      <c r="Q24" s="18">
        <v>0.28353457900000001</v>
      </c>
      <c r="R24" s="18">
        <v>0.40074955600000001</v>
      </c>
      <c r="S24" s="18">
        <v>0.31571586499999998</v>
      </c>
      <c r="T24" s="109">
        <f t="shared" ref="T24:T25" si="7">IF(EXACT(N24,"NA"),"NA",N24*Q24+O24*R24+P24*S24)</f>
        <v>5.4751679349825002</v>
      </c>
    </row>
    <row r="25" spans="1:20" s="13" customFormat="1" ht="13.15" customHeight="1">
      <c r="A25" s="56" t="s">
        <v>16</v>
      </c>
      <c r="B25" s="19" t="s">
        <v>59</v>
      </c>
      <c r="C25" s="34" t="s">
        <v>16</v>
      </c>
      <c r="D25" s="107">
        <f t="shared" si="4"/>
        <v>5.4751679349825002</v>
      </c>
      <c r="E25" s="19">
        <v>-0.39182365771400002</v>
      </c>
      <c r="F25" s="19">
        <v>3.66</v>
      </c>
      <c r="G25" s="12" t="s">
        <v>22</v>
      </c>
      <c r="H25" s="19">
        <f t="shared" si="5"/>
        <v>5.0833442772685</v>
      </c>
      <c r="I25" s="19">
        <f t="shared" ref="I25" si="8">IF(EXACT(B25,"NA"),H25,B25)</f>
        <v>5.0833442772685</v>
      </c>
      <c r="J25" s="19">
        <f t="shared" si="0"/>
        <v>0.1860504005480271</v>
      </c>
      <c r="L25" s="56" t="str">
        <f t="shared" si="1"/>
        <v>2025-05</v>
      </c>
      <c r="M25" s="34" t="str">
        <f t="shared" si="2"/>
        <v>2025-05</v>
      </c>
      <c r="N25" s="107">
        <v>5.1524999999999999</v>
      </c>
      <c r="O25" s="107">
        <v>5.16</v>
      </c>
      <c r="P25" s="107">
        <v>6.165</v>
      </c>
      <c r="Q25" s="18">
        <v>0.28353457900000001</v>
      </c>
      <c r="R25" s="18">
        <v>0.40074955600000001</v>
      </c>
      <c r="S25" s="18">
        <v>0.31571586499999998</v>
      </c>
      <c r="T25" s="109">
        <f t="shared" si="7"/>
        <v>5.4751679349825002</v>
      </c>
    </row>
    <row r="26" spans="1:20" s="13" customFormat="1" ht="13.15" customHeight="1">
      <c r="A26" s="56"/>
      <c r="B26" s="18"/>
      <c r="C26" s="34"/>
      <c r="D26" s="18"/>
      <c r="E26" s="18"/>
      <c r="F26" s="18"/>
      <c r="G26" s="12"/>
      <c r="H26" s="18"/>
      <c r="I26" s="18"/>
      <c r="J26" s="18"/>
      <c r="M26" s="105"/>
      <c r="O26" s="20"/>
    </row>
    <row r="27" spans="1:20" s="13" customFormat="1" ht="13.15" customHeight="1" thickBot="1">
      <c r="A27" s="17"/>
      <c r="B27" s="16"/>
      <c r="C27" s="16"/>
      <c r="D27" s="16"/>
      <c r="E27" s="31"/>
      <c r="F27" s="89"/>
      <c r="G27" s="89"/>
      <c r="H27" s="44"/>
      <c r="I27" s="87" t="s">
        <v>114</v>
      </c>
      <c r="J27" s="88">
        <f>SUM(J14:J25)</f>
        <v>5.4829644293497015</v>
      </c>
      <c r="K27" s="20"/>
      <c r="L27" s="17"/>
      <c r="M27" s="106"/>
      <c r="N27" s="17"/>
      <c r="O27" s="17"/>
      <c r="P27" s="17"/>
      <c r="Q27" s="17"/>
      <c r="R27" s="17"/>
      <c r="S27" s="17"/>
      <c r="T27" s="17"/>
    </row>
    <row r="28" spans="1:20" ht="12.75" customHeight="1">
      <c r="A28" s="13" t="s">
        <v>89</v>
      </c>
      <c r="D28" s="3"/>
      <c r="F28" s="5"/>
      <c r="H28" s="3"/>
      <c r="L28" s="13" t="s">
        <v>146</v>
      </c>
    </row>
    <row r="29" spans="1:20" ht="12.75" customHeight="1">
      <c r="A29" s="13" t="s">
        <v>135</v>
      </c>
      <c r="L29" s="13" t="s">
        <v>147</v>
      </c>
    </row>
    <row r="30" spans="1:20" ht="12.75" customHeight="1">
      <c r="A30" s="13" t="s">
        <v>149</v>
      </c>
      <c r="L30" t="s">
        <v>145</v>
      </c>
    </row>
    <row r="31" spans="1:20" ht="12.75" customHeight="1">
      <c r="A31" s="108" t="s">
        <v>158</v>
      </c>
      <c r="L31" t="s">
        <v>151</v>
      </c>
    </row>
    <row r="32" spans="1:20" ht="12.75" customHeight="1">
      <c r="A32" s="13"/>
    </row>
    <row r="33" spans="1:12" ht="12.75" customHeight="1">
      <c r="A33" s="13"/>
      <c r="L33" s="21"/>
    </row>
    <row r="34" spans="1:12" s="27" customFormat="1" ht="13.5" thickBot="1">
      <c r="A34" s="60" t="s">
        <v>128</v>
      </c>
      <c r="B34" s="61"/>
      <c r="C34" s="30"/>
      <c r="D34" s="30"/>
      <c r="E34" s="30"/>
      <c r="F34" s="30"/>
      <c r="G34" s="30"/>
      <c r="H34" s="62"/>
      <c r="I34" s="62"/>
      <c r="L34" s="47"/>
    </row>
    <row r="35" spans="1:12" s="29" customFormat="1" ht="51" customHeight="1" thickBot="1">
      <c r="A35" s="58"/>
      <c r="B35" s="51" t="s">
        <v>35</v>
      </c>
      <c r="C35" s="51" t="s">
        <v>36</v>
      </c>
      <c r="D35" s="51" t="s">
        <v>48</v>
      </c>
      <c r="E35" s="51" t="s">
        <v>49</v>
      </c>
      <c r="F35" s="51" t="s">
        <v>50</v>
      </c>
      <c r="G35" s="51" t="s">
        <v>51</v>
      </c>
      <c r="H35" s="51" t="s">
        <v>31</v>
      </c>
      <c r="I35" s="51" t="s">
        <v>37</v>
      </c>
      <c r="L35" s="46"/>
    </row>
    <row r="36" spans="1:12" s="29" customFormat="1" ht="13.5" thickBot="1">
      <c r="A36" s="58"/>
      <c r="B36" s="66">
        <v>5.5</v>
      </c>
      <c r="C36" s="67">
        <v>5.16</v>
      </c>
      <c r="D36" s="67">
        <v>4.58</v>
      </c>
      <c r="E36" s="67">
        <v>5.05</v>
      </c>
      <c r="F36" s="67">
        <v>7.63</v>
      </c>
      <c r="G36" s="67">
        <v>8.83</v>
      </c>
      <c r="H36" s="67">
        <f>(SUM(C36+D36+E36+F36+G36)-MAX(C36:G36)-MIN(C36:G36))/3</f>
        <v>5.9466666666666681</v>
      </c>
      <c r="I36" s="67">
        <f>MIN(B36*1.15,MAX(B36,H36*0.85))</f>
        <v>5.5</v>
      </c>
      <c r="J36" s="45"/>
      <c r="L36" s="46"/>
    </row>
    <row r="37" spans="1:12" s="29" customFormat="1">
      <c r="A37" s="49"/>
      <c r="B37" s="45"/>
      <c r="C37" s="45"/>
      <c r="D37" s="45"/>
      <c r="E37" s="45"/>
      <c r="F37" s="45"/>
      <c r="G37" s="45"/>
      <c r="H37" s="45"/>
      <c r="I37" s="45"/>
      <c r="J37" s="45"/>
      <c r="L37" s="46"/>
    </row>
    <row r="38" spans="1:12" s="29" customFormat="1">
      <c r="A38" s="49"/>
      <c r="B38" s="45"/>
      <c r="C38" s="45"/>
      <c r="D38" s="45"/>
      <c r="E38" s="45"/>
      <c r="F38" s="45"/>
      <c r="G38" s="45"/>
      <c r="H38" s="45"/>
      <c r="I38" s="45"/>
      <c r="J38" s="45"/>
      <c r="L38" s="46"/>
    </row>
    <row r="39" spans="1:12" ht="13.5" thickBot="1">
      <c r="A39" s="60" t="s">
        <v>131</v>
      </c>
      <c r="B39" s="64"/>
      <c r="C39" s="15"/>
      <c r="D39" s="15"/>
      <c r="E39" s="15"/>
      <c r="F39" s="15"/>
      <c r="G39" s="15"/>
      <c r="L39" s="21"/>
    </row>
    <row r="40" spans="1:12" ht="51" customHeight="1" thickBot="1">
      <c r="A40" s="54"/>
      <c r="B40" s="51" t="s">
        <v>37</v>
      </c>
      <c r="C40" s="71" t="s">
        <v>38</v>
      </c>
      <c r="D40" s="51" t="s">
        <v>40</v>
      </c>
      <c r="E40" s="51" t="s">
        <v>41</v>
      </c>
      <c r="F40" s="74" t="s">
        <v>133</v>
      </c>
      <c r="G40" s="51" t="s">
        <v>42</v>
      </c>
      <c r="L40" s="21"/>
    </row>
    <row r="41" spans="1:12">
      <c r="A41" s="52" t="s">
        <v>92</v>
      </c>
      <c r="B41" s="68">
        <f>I36</f>
        <v>5.5</v>
      </c>
      <c r="C41" s="72">
        <f>D8</f>
        <v>5.4829644293497015</v>
      </c>
      <c r="D41" s="68">
        <v>3.38</v>
      </c>
      <c r="E41" s="68">
        <f>MAX(C41,D41)</f>
        <v>5.4829644293497015</v>
      </c>
      <c r="F41" s="75">
        <f>MAX(B41-E41,0)</f>
        <v>1.7035570650298482E-2</v>
      </c>
      <c r="G41" s="68">
        <f>B41-D41</f>
        <v>2.12</v>
      </c>
      <c r="L41" s="21"/>
    </row>
    <row r="42" spans="1:12" ht="13.5" thickBot="1">
      <c r="A42" s="63" t="s">
        <v>0</v>
      </c>
      <c r="B42" s="69">
        <f>I36</f>
        <v>5.5</v>
      </c>
      <c r="C42" s="73">
        <f>D9</f>
        <v>5.5</v>
      </c>
      <c r="D42" s="69">
        <f>D41</f>
        <v>3.38</v>
      </c>
      <c r="E42" s="69">
        <f>IF(EXACT(C42,"NA"),"NA",MAX(C42,D42))</f>
        <v>5.5</v>
      </c>
      <c r="F42" s="76">
        <f>IF(EXACT(C42,"NA"),"NA",MAX(B42-E42,0))</f>
        <v>0</v>
      </c>
      <c r="G42" s="69">
        <f>B42-D42</f>
        <v>2.12</v>
      </c>
      <c r="L42" s="21"/>
    </row>
    <row r="43" spans="1:12">
      <c r="B43" s="45"/>
      <c r="C43" s="45"/>
      <c r="D43" s="45"/>
      <c r="E43" s="45"/>
      <c r="F43" s="45"/>
      <c r="G43" s="45"/>
      <c r="L43" s="21"/>
    </row>
    <row r="44" spans="1:12">
      <c r="B44" s="45"/>
      <c r="C44" s="45"/>
      <c r="D44" s="45"/>
      <c r="E44" s="45"/>
      <c r="F44" s="45"/>
      <c r="G44" s="45"/>
      <c r="L44" s="21"/>
    </row>
    <row r="45" spans="1:12" ht="13.5" thickBot="1">
      <c r="A45" s="1" t="s">
        <v>87</v>
      </c>
      <c r="B45" s="15"/>
      <c r="C45" s="15"/>
      <c r="D45" s="15"/>
      <c r="E45" s="15"/>
      <c r="F45" s="15"/>
      <c r="G45" s="15"/>
      <c r="H45" s="2"/>
      <c r="I45" s="2"/>
      <c r="J45" s="2"/>
      <c r="K45" s="2"/>
      <c r="L45" s="86"/>
    </row>
    <row r="46" spans="1:12" ht="51" customHeight="1" thickBot="1">
      <c r="A46" s="58"/>
      <c r="B46" s="51" t="s">
        <v>37</v>
      </c>
      <c r="C46" s="65" t="s">
        <v>43</v>
      </c>
      <c r="D46" s="65" t="s">
        <v>44</v>
      </c>
      <c r="E46" s="65" t="s">
        <v>45</v>
      </c>
      <c r="F46" s="65" t="s">
        <v>46</v>
      </c>
      <c r="G46" s="65" t="s">
        <v>47</v>
      </c>
      <c r="H46" s="65" t="s">
        <v>52</v>
      </c>
      <c r="I46" s="77" t="s">
        <v>38</v>
      </c>
      <c r="J46" s="65" t="s">
        <v>39</v>
      </c>
      <c r="K46" s="78" t="s">
        <v>53</v>
      </c>
      <c r="L46" s="74" t="s">
        <v>54</v>
      </c>
    </row>
    <row r="47" spans="1:12">
      <c r="A47" s="52" t="s">
        <v>92</v>
      </c>
      <c r="B47" s="70">
        <f>I36</f>
        <v>5.5</v>
      </c>
      <c r="C47" s="70">
        <f>MAX(C36,B47)</f>
        <v>5.5</v>
      </c>
      <c r="D47" s="70">
        <f>MAX(D36,B47)</f>
        <v>5.5</v>
      </c>
      <c r="E47" s="70">
        <f>MAX(E36,B47)</f>
        <v>5.5</v>
      </c>
      <c r="F47" s="70">
        <f>MAX(F36,B47)</f>
        <v>7.63</v>
      </c>
      <c r="G47" s="70">
        <f>MAX(G36,B47)</f>
        <v>8.83</v>
      </c>
      <c r="H47" s="81">
        <f>(SUM(C47+D47+E47+F47+G47)-MAX(C47:G47)-MIN(C47:G47))/3</f>
        <v>6.2100000000000009</v>
      </c>
      <c r="I47" s="79">
        <f>D8</f>
        <v>5.4829644293497015</v>
      </c>
      <c r="J47" s="70">
        <f>D41</f>
        <v>3.38</v>
      </c>
      <c r="K47" s="82">
        <f>MAX(I47,J47)</f>
        <v>5.4829644293497015</v>
      </c>
      <c r="L47" s="75">
        <f>MAX(I47,J47)</f>
        <v>5.4829644293497015</v>
      </c>
    </row>
    <row r="48" spans="1:12" ht="13.5" thickBot="1">
      <c r="A48" s="63" t="s">
        <v>0</v>
      </c>
      <c r="B48" s="28">
        <f t="shared" ref="B48:H48" si="9">B47</f>
        <v>5.5</v>
      </c>
      <c r="C48" s="28">
        <f t="shared" si="9"/>
        <v>5.5</v>
      </c>
      <c r="D48" s="28">
        <f t="shared" si="9"/>
        <v>5.5</v>
      </c>
      <c r="E48" s="28">
        <f t="shared" si="9"/>
        <v>5.5</v>
      </c>
      <c r="F48" s="28">
        <f t="shared" si="9"/>
        <v>7.63</v>
      </c>
      <c r="G48" s="28">
        <f t="shared" si="9"/>
        <v>8.83</v>
      </c>
      <c r="H48" s="28">
        <f t="shared" si="9"/>
        <v>6.2100000000000009</v>
      </c>
      <c r="I48" s="80">
        <f>D9</f>
        <v>5.5</v>
      </c>
      <c r="J48" s="28">
        <f>D41</f>
        <v>3.38</v>
      </c>
      <c r="K48" s="83">
        <f>IF(EXACT(I48,"NA"),"NA",MAX(I48,J48))</f>
        <v>5.5</v>
      </c>
      <c r="L48" s="85">
        <f>IF(EXACT(I48,"NA"),"NA",MAX(I48,J48))</f>
        <v>5.5</v>
      </c>
    </row>
    <row r="49" spans="1:1">
      <c r="A49" s="13"/>
    </row>
    <row r="50" spans="1:1">
      <c r="A50" s="13"/>
    </row>
    <row r="93" spans="1:16" ht="12.75" customHeight="1">
      <c r="A93" s="32"/>
    </row>
    <row r="94" spans="1:16" ht="12.75" customHeight="1">
      <c r="A94" s="32"/>
    </row>
    <row r="95" spans="1:16">
      <c r="A95" s="48" t="s">
        <v>121</v>
      </c>
      <c r="B95" s="6"/>
      <c r="C95" s="6"/>
      <c r="D95" s="6"/>
      <c r="E95" s="6"/>
      <c r="F95" s="6"/>
      <c r="G95" s="6"/>
      <c r="H95" s="6"/>
      <c r="I95" s="6"/>
      <c r="J95" s="6"/>
      <c r="K95" s="6"/>
      <c r="L95" s="6"/>
      <c r="M95" s="6"/>
      <c r="N95" s="6"/>
      <c r="O95" s="6"/>
      <c r="P95" s="6"/>
    </row>
    <row r="96" spans="1:16" ht="13.5" thickBot="1">
      <c r="A96" s="1" t="s">
        <v>120</v>
      </c>
      <c r="B96" s="7"/>
      <c r="C96" s="7"/>
      <c r="D96" s="7"/>
      <c r="E96" s="7"/>
      <c r="F96" s="7"/>
      <c r="G96" s="7"/>
      <c r="H96" s="7"/>
      <c r="I96" s="7"/>
      <c r="J96" s="6"/>
      <c r="K96" s="6"/>
      <c r="L96" s="6"/>
      <c r="M96" s="6"/>
      <c r="N96" s="6"/>
      <c r="O96" s="6"/>
      <c r="P96" s="6"/>
    </row>
    <row r="97" spans="1:16" ht="66" customHeight="1" thickBot="1">
      <c r="A97" s="53" t="s">
        <v>30</v>
      </c>
      <c r="B97" s="53" t="s">
        <v>117</v>
      </c>
      <c r="C97" s="53" t="s">
        <v>118</v>
      </c>
      <c r="D97" s="54" t="s">
        <v>97</v>
      </c>
      <c r="E97" s="58" t="s">
        <v>56</v>
      </c>
      <c r="F97" s="53" t="s">
        <v>93</v>
      </c>
      <c r="G97" s="54" t="s">
        <v>94</v>
      </c>
      <c r="H97" s="53" t="s">
        <v>95</v>
      </c>
      <c r="I97" s="53" t="s">
        <v>96</v>
      </c>
      <c r="J97" s="14"/>
      <c r="K97" s="14"/>
      <c r="L97" s="14"/>
      <c r="M97" s="14"/>
      <c r="N97" s="14"/>
      <c r="O97" s="14"/>
      <c r="P97" s="14"/>
    </row>
    <row r="98" spans="1:16" ht="12.75" customHeight="1">
      <c r="A98" s="8"/>
      <c r="B98" s="22" t="s">
        <v>23</v>
      </c>
      <c r="C98" s="22" t="s">
        <v>23</v>
      </c>
      <c r="F98" s="22" t="s">
        <v>23</v>
      </c>
      <c r="G98" s="22" t="s">
        <v>23</v>
      </c>
      <c r="H98" s="22" t="s">
        <v>23</v>
      </c>
      <c r="I98" s="22" t="s">
        <v>23</v>
      </c>
      <c r="J98" s="27"/>
      <c r="K98" s="27"/>
      <c r="L98" s="27"/>
      <c r="M98" s="27"/>
      <c r="N98" s="10"/>
    </row>
    <row r="99" spans="1:16" ht="12.75" customHeight="1">
      <c r="A99" s="95">
        <v>45162</v>
      </c>
      <c r="B99" s="70">
        <v>7.3331526523366</v>
      </c>
      <c r="C99" s="70"/>
      <c r="D99" s="12"/>
      <c r="E99" s="70">
        <v>5.5</v>
      </c>
      <c r="F99" s="19">
        <v>0</v>
      </c>
      <c r="G99" s="91"/>
      <c r="H99" s="19">
        <v>7.3331526523366</v>
      </c>
      <c r="I99" s="19"/>
      <c r="J99" s="14"/>
      <c r="K99" s="19"/>
      <c r="L99" s="19"/>
      <c r="M99" s="19"/>
      <c r="N99" s="13"/>
    </row>
    <row r="100" spans="1:16" ht="12.75" customHeight="1">
      <c r="A100" s="95">
        <v>45169</v>
      </c>
      <c r="B100" s="70">
        <v>7.1306928573966504</v>
      </c>
      <c r="C100" s="70"/>
      <c r="D100" s="12"/>
      <c r="E100" s="70">
        <v>5.5</v>
      </c>
      <c r="F100" s="19">
        <v>0</v>
      </c>
      <c r="G100" s="91"/>
      <c r="H100" s="19">
        <v>7.1306928573966504</v>
      </c>
      <c r="I100" s="19"/>
      <c r="J100" s="14"/>
      <c r="K100" s="19"/>
      <c r="L100" s="19"/>
      <c r="M100" s="19"/>
    </row>
    <row r="101" spans="1:16" ht="12.75" customHeight="1">
      <c r="A101" s="95">
        <v>45176</v>
      </c>
      <c r="B101" s="70">
        <v>7.1465856044154599</v>
      </c>
      <c r="C101" s="70"/>
      <c r="D101" s="12"/>
      <c r="E101" s="70">
        <v>5.5</v>
      </c>
      <c r="F101" s="19">
        <v>0</v>
      </c>
      <c r="G101" s="91"/>
      <c r="H101" s="19">
        <v>7.1465856044154599</v>
      </c>
      <c r="I101" s="19"/>
      <c r="J101" s="14"/>
      <c r="K101" s="19"/>
      <c r="L101" s="19"/>
      <c r="M101" s="19"/>
      <c r="N101" s="6"/>
    </row>
    <row r="102" spans="1:16" ht="12.75" customHeight="1">
      <c r="A102" s="95">
        <v>45183</v>
      </c>
      <c r="B102" s="70">
        <v>7.1358428092193904</v>
      </c>
      <c r="C102" s="70"/>
      <c r="D102" s="12"/>
      <c r="E102" s="70">
        <v>5.5</v>
      </c>
      <c r="F102" s="19">
        <v>0</v>
      </c>
      <c r="G102" s="91"/>
      <c r="H102" s="19">
        <v>7.1358428092193904</v>
      </c>
      <c r="I102" s="19"/>
      <c r="J102" s="14"/>
      <c r="K102" s="19"/>
      <c r="L102" s="19"/>
      <c r="M102" s="19"/>
      <c r="N102" s="13"/>
    </row>
    <row r="103" spans="1:16" ht="12.75" customHeight="1">
      <c r="A103" s="95">
        <v>45190</v>
      </c>
      <c r="B103" s="70">
        <v>6.9688037807871304</v>
      </c>
      <c r="C103" s="70"/>
      <c r="D103" s="12"/>
      <c r="E103" s="70">
        <v>5.5</v>
      </c>
      <c r="F103" s="19">
        <v>0</v>
      </c>
      <c r="G103" s="91"/>
      <c r="H103" s="19">
        <v>6.9688037807871304</v>
      </c>
      <c r="I103" s="19"/>
      <c r="J103" s="14"/>
      <c r="K103" s="19"/>
      <c r="L103" s="19"/>
      <c r="M103" s="19"/>
      <c r="N103" s="13"/>
    </row>
    <row r="104" spans="1:16" ht="12.75" customHeight="1">
      <c r="A104" s="95">
        <v>45197</v>
      </c>
      <c r="B104" s="70">
        <v>6.9511768070753597</v>
      </c>
      <c r="C104" s="70"/>
      <c r="D104" s="12"/>
      <c r="E104" s="70">
        <v>5.5</v>
      </c>
      <c r="F104" s="19">
        <v>0</v>
      </c>
      <c r="G104" s="91"/>
      <c r="H104" s="19">
        <v>6.9511768070753597</v>
      </c>
      <c r="I104" s="19"/>
      <c r="J104" s="14"/>
      <c r="K104" s="19"/>
      <c r="L104" s="19"/>
      <c r="M104" s="19"/>
      <c r="N104" s="13"/>
    </row>
    <row r="105" spans="1:16" ht="12.75" customHeight="1">
      <c r="A105" s="95">
        <v>45204</v>
      </c>
      <c r="B105" s="70">
        <v>7.04589476212481</v>
      </c>
      <c r="C105" s="70"/>
      <c r="D105" s="12"/>
      <c r="E105" s="70">
        <v>5.5</v>
      </c>
      <c r="F105" s="19">
        <v>0</v>
      </c>
      <c r="G105" s="91"/>
      <c r="H105" s="19">
        <v>7.04589476212481</v>
      </c>
      <c r="I105" s="19"/>
      <c r="J105" s="14"/>
      <c r="K105" s="19"/>
      <c r="L105" s="19"/>
      <c r="M105" s="19"/>
      <c r="N105" s="6"/>
    </row>
    <row r="106" spans="1:16" ht="12.75" customHeight="1">
      <c r="A106" s="95">
        <v>45211</v>
      </c>
      <c r="B106" s="70">
        <v>6.9656098426970798</v>
      </c>
      <c r="C106" s="70"/>
      <c r="D106" s="12"/>
      <c r="E106" s="70">
        <v>5.5</v>
      </c>
      <c r="F106" s="19">
        <v>0</v>
      </c>
      <c r="G106" s="91"/>
      <c r="H106" s="19">
        <v>6.9656098426970798</v>
      </c>
      <c r="I106" s="19"/>
      <c r="J106" s="14"/>
      <c r="K106" s="19"/>
      <c r="L106" s="19"/>
      <c r="M106" s="19"/>
      <c r="N106" s="13"/>
    </row>
    <row r="107" spans="1:16" ht="12.75" customHeight="1">
      <c r="A107" s="95">
        <v>45218</v>
      </c>
      <c r="B107" s="70">
        <v>6.9993984275082699</v>
      </c>
      <c r="C107" s="70"/>
      <c r="D107" s="12"/>
      <c r="E107" s="70">
        <v>5.5</v>
      </c>
      <c r="F107" s="19">
        <v>0</v>
      </c>
      <c r="G107" s="91"/>
      <c r="H107" s="19">
        <v>6.9993984275082699</v>
      </c>
      <c r="I107" s="19"/>
      <c r="J107" s="14"/>
      <c r="K107" s="19"/>
      <c r="L107" s="19"/>
      <c r="M107" s="19"/>
      <c r="N107" s="13"/>
    </row>
    <row r="108" spans="1:16" ht="12.75" customHeight="1">
      <c r="A108" s="95">
        <v>45225</v>
      </c>
      <c r="B108" s="70">
        <v>6.8723392347411902</v>
      </c>
      <c r="C108" s="70"/>
      <c r="D108" s="12"/>
      <c r="E108" s="70">
        <v>5.5</v>
      </c>
      <c r="F108" s="19">
        <v>0</v>
      </c>
      <c r="G108" s="91"/>
      <c r="H108" s="19">
        <v>6.8723392347411902</v>
      </c>
      <c r="I108" s="19"/>
      <c r="J108" s="14"/>
      <c r="K108" s="19"/>
      <c r="L108" s="19"/>
      <c r="M108" s="19"/>
      <c r="N108" s="13"/>
    </row>
    <row r="109" spans="1:16" ht="12.75" customHeight="1">
      <c r="A109" s="95">
        <v>45232</v>
      </c>
      <c r="B109" s="70">
        <v>6.7817070767028298</v>
      </c>
      <c r="C109" s="70"/>
      <c r="D109" s="12"/>
      <c r="E109" s="70">
        <v>5.5</v>
      </c>
      <c r="F109" s="19">
        <v>0</v>
      </c>
      <c r="G109" s="91"/>
      <c r="H109" s="19">
        <v>6.7817070767028298</v>
      </c>
      <c r="I109" s="19"/>
      <c r="J109" s="14"/>
      <c r="K109" s="19"/>
      <c r="L109" s="19"/>
      <c r="M109" s="19"/>
    </row>
    <row r="110" spans="1:16" ht="12.75" customHeight="1">
      <c r="A110" s="95">
        <v>45239</v>
      </c>
      <c r="B110" s="70">
        <v>6.8714493707351503</v>
      </c>
      <c r="C110" s="70"/>
      <c r="D110" s="12"/>
      <c r="E110" s="70">
        <v>5.5</v>
      </c>
      <c r="F110" s="19">
        <v>0</v>
      </c>
      <c r="G110" s="91"/>
      <c r="H110" s="19">
        <v>6.8714493707351503</v>
      </c>
      <c r="I110" s="19"/>
      <c r="J110" s="14"/>
      <c r="K110" s="19"/>
      <c r="L110" s="19"/>
      <c r="M110" s="19"/>
      <c r="N110" s="13"/>
    </row>
    <row r="111" spans="1:16" ht="12.75" customHeight="1">
      <c r="A111" s="95">
        <v>45246</v>
      </c>
      <c r="B111" s="70">
        <v>6.6678875954862002</v>
      </c>
      <c r="C111" s="70"/>
      <c r="D111" s="12"/>
      <c r="E111" s="70">
        <v>5.5</v>
      </c>
      <c r="F111" s="19">
        <v>0</v>
      </c>
      <c r="G111" s="91"/>
      <c r="H111" s="19">
        <v>6.6678875954862002</v>
      </c>
      <c r="I111" s="19"/>
      <c r="J111" s="14"/>
      <c r="K111" s="19"/>
      <c r="L111" s="19"/>
      <c r="M111" s="19"/>
      <c r="N111" s="13"/>
    </row>
    <row r="112" spans="1:16" ht="12.75" customHeight="1">
      <c r="A112" s="95">
        <v>45253</v>
      </c>
      <c r="B112" s="70">
        <v>6.6094328496308599</v>
      </c>
      <c r="C112" s="70"/>
      <c r="D112" s="12"/>
      <c r="E112" s="70">
        <v>5.5</v>
      </c>
      <c r="F112" s="19">
        <v>0</v>
      </c>
      <c r="G112" s="91"/>
      <c r="H112" s="19">
        <v>6.6094328496308599</v>
      </c>
      <c r="I112" s="19"/>
      <c r="J112" s="14"/>
      <c r="K112" s="19"/>
      <c r="L112" s="19"/>
      <c r="M112" s="19"/>
      <c r="N112" s="13"/>
    </row>
    <row r="113" spans="1:14" ht="12.75" customHeight="1">
      <c r="A113" s="95">
        <v>45260</v>
      </c>
      <c r="B113" s="70">
        <v>6.7163836735297604</v>
      </c>
      <c r="C113" s="70"/>
      <c r="D113" s="12"/>
      <c r="E113" s="70">
        <v>5.5</v>
      </c>
      <c r="F113" s="19">
        <v>0</v>
      </c>
      <c r="G113" s="91"/>
      <c r="H113" s="19">
        <v>6.7163836735297604</v>
      </c>
      <c r="I113" s="19"/>
      <c r="J113" s="14"/>
      <c r="K113" s="19"/>
      <c r="L113" s="19"/>
      <c r="M113" s="19"/>
      <c r="N113" s="6"/>
    </row>
    <row r="114" spans="1:14" ht="12.75" customHeight="1">
      <c r="A114" s="95">
        <v>45267</v>
      </c>
      <c r="B114" s="70">
        <v>6.8365565197054803</v>
      </c>
      <c r="C114" s="70"/>
      <c r="D114" s="12"/>
      <c r="E114" s="70">
        <v>5.5</v>
      </c>
      <c r="F114" s="19">
        <v>0</v>
      </c>
      <c r="G114" s="91"/>
      <c r="H114" s="19">
        <v>6.8365565197054803</v>
      </c>
      <c r="I114" s="19"/>
      <c r="J114" s="14"/>
      <c r="K114" s="19"/>
      <c r="L114" s="19"/>
      <c r="M114" s="19"/>
      <c r="N114" s="13"/>
    </row>
    <row r="115" spans="1:14" ht="12.75" customHeight="1">
      <c r="A115" s="95">
        <v>45274</v>
      </c>
      <c r="B115" s="70">
        <v>6.6203280151328299</v>
      </c>
      <c r="C115" s="70"/>
      <c r="D115" s="12"/>
      <c r="E115" s="70">
        <v>5.5</v>
      </c>
      <c r="F115" s="19">
        <v>0</v>
      </c>
      <c r="G115" s="91"/>
      <c r="H115" s="19">
        <v>6.6203280151328299</v>
      </c>
      <c r="I115" s="19"/>
      <c r="J115" s="14"/>
      <c r="K115" s="19"/>
      <c r="L115" s="19"/>
      <c r="M115" s="19"/>
      <c r="N115" s="13"/>
    </row>
    <row r="116" spans="1:14" ht="12.75" customHeight="1">
      <c r="A116" s="95">
        <v>45281</v>
      </c>
      <c r="B116" s="70">
        <v>6.6026638886142504</v>
      </c>
      <c r="C116" s="70"/>
      <c r="D116" s="12"/>
      <c r="E116" s="70">
        <v>5.5</v>
      </c>
      <c r="F116" s="19">
        <v>0</v>
      </c>
      <c r="G116" s="91"/>
      <c r="H116" s="19">
        <v>6.6026638886142504</v>
      </c>
      <c r="I116" s="19"/>
      <c r="J116" s="14"/>
      <c r="K116" s="19"/>
      <c r="L116" s="19"/>
      <c r="M116" s="19"/>
      <c r="N116" s="13"/>
    </row>
    <row r="117" spans="1:14" ht="12.75" customHeight="1">
      <c r="A117" s="95">
        <v>45288</v>
      </c>
      <c r="B117" s="70">
        <v>6.72322202757117</v>
      </c>
      <c r="C117" s="70"/>
      <c r="D117" s="12"/>
      <c r="E117" s="70">
        <v>5.5</v>
      </c>
      <c r="F117" s="19">
        <v>0</v>
      </c>
      <c r="G117" s="91"/>
      <c r="H117" s="19">
        <v>6.72322202757117</v>
      </c>
      <c r="I117" s="19"/>
      <c r="J117" s="14"/>
      <c r="K117" s="19"/>
      <c r="L117" s="19"/>
      <c r="M117" s="19"/>
      <c r="N117" s="6"/>
    </row>
    <row r="118" spans="1:14" ht="12.75" customHeight="1">
      <c r="A118" s="95">
        <v>45295</v>
      </c>
      <c r="B118" s="70">
        <v>6.6008342459364799</v>
      </c>
      <c r="C118" s="70"/>
      <c r="D118" s="12"/>
      <c r="E118" s="70">
        <v>5.5</v>
      </c>
      <c r="F118" s="19">
        <v>0</v>
      </c>
      <c r="G118" s="91"/>
      <c r="H118" s="19">
        <v>6.6008342459364799</v>
      </c>
      <c r="I118" s="19"/>
      <c r="J118" s="14"/>
      <c r="K118" s="19"/>
      <c r="L118" s="19"/>
      <c r="M118" s="19"/>
      <c r="N118" s="13"/>
    </row>
    <row r="119" spans="1:14" ht="12.75" customHeight="1">
      <c r="A119" s="95">
        <v>45302</v>
      </c>
      <c r="B119" s="70">
        <v>6.5285893832313802</v>
      </c>
      <c r="C119" s="70"/>
      <c r="D119" s="12"/>
      <c r="E119" s="70">
        <v>5.5</v>
      </c>
      <c r="F119" s="19">
        <v>0</v>
      </c>
      <c r="G119" s="91"/>
      <c r="H119" s="19">
        <v>6.5285893832313802</v>
      </c>
      <c r="I119" s="19"/>
      <c r="J119" s="14"/>
      <c r="K119" s="19"/>
      <c r="L119" s="19"/>
      <c r="M119" s="19"/>
      <c r="N119" s="13"/>
    </row>
    <row r="120" spans="1:14" ht="12.75" customHeight="1">
      <c r="A120" s="95">
        <v>45309</v>
      </c>
      <c r="B120" s="70">
        <v>6.3754744785070896</v>
      </c>
      <c r="C120" s="70"/>
      <c r="D120" s="12"/>
      <c r="E120" s="70">
        <v>5.5</v>
      </c>
      <c r="F120" s="19">
        <v>0</v>
      </c>
      <c r="G120" s="91"/>
      <c r="H120" s="19">
        <v>6.3754744785070896</v>
      </c>
      <c r="I120" s="19"/>
      <c r="J120" s="14"/>
      <c r="K120" s="19"/>
      <c r="L120" s="19"/>
      <c r="M120" s="19"/>
      <c r="N120" s="13"/>
    </row>
    <row r="121" spans="1:14" ht="12.75" customHeight="1">
      <c r="A121" s="95">
        <v>45316</v>
      </c>
      <c r="B121" s="70">
        <v>6.55553104217522</v>
      </c>
      <c r="C121" s="70"/>
      <c r="D121" s="12"/>
      <c r="E121" s="70">
        <v>5.5</v>
      </c>
      <c r="F121" s="19">
        <v>0</v>
      </c>
      <c r="G121" s="91"/>
      <c r="H121" s="19">
        <v>6.55553104217522</v>
      </c>
      <c r="I121" s="19"/>
      <c r="J121" s="14"/>
      <c r="K121" s="19"/>
      <c r="L121" s="19"/>
      <c r="M121" s="19"/>
      <c r="N121" s="13"/>
    </row>
    <row r="122" spans="1:14" ht="12.75" customHeight="1">
      <c r="A122" s="95">
        <v>45323</v>
      </c>
      <c r="B122" s="70">
        <v>6.4174900969488702</v>
      </c>
      <c r="C122" s="70"/>
      <c r="D122" s="12"/>
      <c r="E122" s="70">
        <v>5.5</v>
      </c>
      <c r="F122" s="19">
        <v>0</v>
      </c>
      <c r="G122" s="91"/>
      <c r="H122" s="19">
        <v>6.4174900969488702</v>
      </c>
      <c r="I122" s="19"/>
      <c r="J122" s="14"/>
      <c r="K122" s="19"/>
      <c r="L122" s="19"/>
      <c r="M122" s="19"/>
      <c r="N122" s="6"/>
    </row>
    <row r="123" spans="1:14" ht="12.75" customHeight="1">
      <c r="A123" s="95">
        <v>45330</v>
      </c>
      <c r="B123" s="70">
        <v>6.21576665209213</v>
      </c>
      <c r="C123" s="70"/>
      <c r="D123" s="12"/>
      <c r="E123" s="70">
        <v>5.5</v>
      </c>
      <c r="F123" s="19">
        <v>0</v>
      </c>
      <c r="G123" s="91"/>
      <c r="H123" s="19">
        <v>6.21576665209213</v>
      </c>
      <c r="I123" s="19"/>
      <c r="J123" s="14"/>
      <c r="K123" s="19"/>
      <c r="L123" s="19"/>
      <c r="M123" s="19"/>
      <c r="N123" s="6"/>
    </row>
    <row r="124" spans="1:14" ht="12.75" customHeight="1">
      <c r="A124" s="95">
        <v>45337</v>
      </c>
      <c r="B124" s="70">
        <v>5.9640863187445996</v>
      </c>
      <c r="C124" s="70"/>
      <c r="D124" s="12"/>
      <c r="E124" s="70">
        <v>5.5</v>
      </c>
      <c r="F124" s="19">
        <v>0</v>
      </c>
      <c r="G124" s="91"/>
      <c r="H124" s="19">
        <v>5.9640863187445996</v>
      </c>
      <c r="I124" s="19"/>
      <c r="K124" s="19"/>
      <c r="L124" s="19"/>
      <c r="M124" s="19"/>
    </row>
    <row r="125" spans="1:14" ht="12.75" customHeight="1">
      <c r="A125" s="95">
        <v>45344</v>
      </c>
      <c r="B125" s="70">
        <v>5.9868116694920497</v>
      </c>
      <c r="C125" s="70"/>
      <c r="D125" s="12"/>
      <c r="E125" s="70">
        <v>5.5</v>
      </c>
      <c r="F125" s="19">
        <v>0</v>
      </c>
      <c r="G125" s="91"/>
      <c r="H125" s="19">
        <v>5.9868116694920497</v>
      </c>
      <c r="I125" s="19"/>
      <c r="J125" s="14"/>
      <c r="K125" s="19"/>
      <c r="L125" s="19"/>
      <c r="M125" s="19"/>
      <c r="N125" s="13"/>
    </row>
    <row r="126" spans="1:14" ht="12.75" customHeight="1">
      <c r="A126" s="95">
        <v>45351</v>
      </c>
      <c r="B126" s="70">
        <v>6.0197276392861401</v>
      </c>
      <c r="C126" s="70"/>
      <c r="D126" s="12"/>
      <c r="E126" s="70">
        <v>5.5</v>
      </c>
      <c r="F126" s="19">
        <v>0</v>
      </c>
      <c r="G126" s="91"/>
      <c r="H126" s="19">
        <v>6.0197276392861401</v>
      </c>
      <c r="I126" s="19"/>
      <c r="J126" s="14"/>
      <c r="K126" s="19"/>
      <c r="L126" s="19"/>
      <c r="M126" s="19"/>
    </row>
    <row r="127" spans="1:14" ht="12.75" customHeight="1">
      <c r="A127" s="95">
        <v>45358</v>
      </c>
      <c r="B127" s="70">
        <v>5.8437758791603098</v>
      </c>
      <c r="C127" s="70"/>
      <c r="D127" s="12"/>
      <c r="E127" s="70">
        <v>5.5</v>
      </c>
      <c r="F127" s="19">
        <v>0</v>
      </c>
      <c r="G127" s="91"/>
      <c r="H127" s="19">
        <v>5.8437758791603098</v>
      </c>
      <c r="I127" s="19"/>
      <c r="J127" s="14"/>
      <c r="K127" s="19"/>
      <c r="L127" s="19"/>
      <c r="M127" s="19"/>
      <c r="N127" s="13"/>
    </row>
    <row r="128" spans="1:14" ht="12.75" customHeight="1">
      <c r="A128" s="95">
        <v>45365</v>
      </c>
      <c r="B128" s="70">
        <v>5.9226783350559202</v>
      </c>
      <c r="C128" s="70"/>
      <c r="D128" s="12"/>
      <c r="E128" s="70">
        <v>5.5</v>
      </c>
      <c r="F128" s="19">
        <v>0</v>
      </c>
      <c r="G128" s="91"/>
      <c r="H128" s="19">
        <v>5.9226783350559202</v>
      </c>
      <c r="I128" s="19"/>
      <c r="J128" s="14"/>
      <c r="K128" s="19"/>
      <c r="L128" s="19"/>
      <c r="M128" s="19"/>
      <c r="N128" s="13"/>
    </row>
    <row r="129" spans="1:14" ht="12.75" customHeight="1">
      <c r="A129" s="95">
        <v>45372</v>
      </c>
      <c r="B129" s="70">
        <v>6.0205984893561304</v>
      </c>
      <c r="C129" s="70"/>
      <c r="D129" s="12"/>
      <c r="E129" s="70">
        <v>5.5</v>
      </c>
      <c r="F129" s="19">
        <v>0</v>
      </c>
      <c r="G129" s="91"/>
      <c r="H129" s="19">
        <v>6.0205984893561304</v>
      </c>
      <c r="I129" s="19"/>
      <c r="J129" s="14"/>
      <c r="K129" s="19"/>
      <c r="L129" s="19"/>
      <c r="M129" s="19"/>
      <c r="N129" s="13"/>
    </row>
    <row r="130" spans="1:14" ht="12.75" customHeight="1">
      <c r="A130" s="95">
        <v>45379</v>
      </c>
      <c r="B130" s="70">
        <v>6.0561098038938397</v>
      </c>
      <c r="C130" s="70"/>
      <c r="D130" s="12"/>
      <c r="E130" s="70">
        <v>5.5</v>
      </c>
      <c r="F130" s="19">
        <v>0</v>
      </c>
      <c r="G130" s="91"/>
      <c r="H130" s="19">
        <v>6.0561098038938397</v>
      </c>
      <c r="I130" s="19"/>
      <c r="J130" s="14"/>
      <c r="K130" s="19"/>
      <c r="L130" s="19"/>
      <c r="M130" s="19"/>
    </row>
    <row r="131" spans="1:14" ht="12.75" customHeight="1">
      <c r="A131" s="95">
        <v>45386</v>
      </c>
      <c r="B131" s="70">
        <v>6.0630605819791503</v>
      </c>
      <c r="C131" s="70"/>
      <c r="D131" s="12"/>
      <c r="E131" s="70">
        <v>5.5</v>
      </c>
      <c r="F131" s="19">
        <v>0</v>
      </c>
      <c r="G131" s="91"/>
      <c r="H131" s="19">
        <v>6.0630605819791503</v>
      </c>
      <c r="I131" s="19"/>
      <c r="J131" s="14"/>
      <c r="K131" s="19"/>
      <c r="L131" s="19"/>
      <c r="M131" s="19"/>
      <c r="N131" s="6"/>
    </row>
    <row r="132" spans="1:14" ht="12.75" customHeight="1">
      <c r="A132" s="95">
        <v>45393</v>
      </c>
      <c r="B132" s="70">
        <v>6.0250550866745298</v>
      </c>
      <c r="C132" s="70"/>
      <c r="D132" s="12"/>
      <c r="E132" s="70">
        <v>5.5</v>
      </c>
      <c r="F132" s="19">
        <v>0</v>
      </c>
      <c r="G132" s="91"/>
      <c r="H132" s="19">
        <v>6.0250550866745298</v>
      </c>
      <c r="I132" s="19"/>
      <c r="J132" s="14"/>
      <c r="K132" s="19"/>
      <c r="L132" s="19"/>
      <c r="M132" s="19"/>
      <c r="N132" s="13"/>
    </row>
    <row r="133" spans="1:14" ht="12.75" customHeight="1">
      <c r="A133" s="95">
        <v>45400</v>
      </c>
      <c r="B133" s="70">
        <v>5.9571097019062602</v>
      </c>
      <c r="C133" s="70"/>
      <c r="D133" s="12"/>
      <c r="E133" s="70">
        <v>5.5</v>
      </c>
      <c r="F133" s="19">
        <v>0</v>
      </c>
      <c r="G133" s="91"/>
      <c r="H133" s="19">
        <v>5.9571097019062602</v>
      </c>
      <c r="I133" s="19"/>
      <c r="J133" s="14"/>
      <c r="K133" s="19"/>
      <c r="L133" s="19"/>
      <c r="M133" s="19"/>
      <c r="N133" s="13"/>
    </row>
    <row r="134" spans="1:14" ht="12.75" customHeight="1">
      <c r="A134" s="95">
        <v>45407</v>
      </c>
      <c r="B134" s="70">
        <v>6.5618283105938202</v>
      </c>
      <c r="C134" s="70"/>
      <c r="D134" s="12"/>
      <c r="E134" s="70">
        <v>5.5</v>
      </c>
      <c r="F134" s="19">
        <v>0</v>
      </c>
      <c r="G134" s="91"/>
      <c r="H134" s="19">
        <v>6.5618283105938202</v>
      </c>
      <c r="I134" s="19"/>
      <c r="J134" s="14"/>
      <c r="K134" s="19"/>
      <c r="L134" s="19"/>
      <c r="M134" s="19"/>
    </row>
    <row r="135" spans="1:14" ht="12.75" customHeight="1">
      <c r="A135" s="95">
        <v>45414</v>
      </c>
      <c r="B135" s="70">
        <v>6.5455246012374397</v>
      </c>
      <c r="C135" s="70"/>
      <c r="D135" s="12"/>
      <c r="E135" s="70">
        <v>5.5</v>
      </c>
      <c r="F135" s="19">
        <v>0</v>
      </c>
      <c r="G135" s="91"/>
      <c r="H135" s="19">
        <v>6.5455246012374397</v>
      </c>
      <c r="I135" s="19"/>
      <c r="J135" s="14"/>
      <c r="K135" s="19"/>
      <c r="L135" s="19"/>
      <c r="M135" s="19"/>
      <c r="N135" s="6"/>
    </row>
    <row r="136" spans="1:14" ht="12.75" customHeight="1">
      <c r="A136" s="95">
        <v>45421</v>
      </c>
      <c r="B136" s="70">
        <v>6.7014332808132</v>
      </c>
      <c r="C136" s="70"/>
      <c r="D136" s="12"/>
      <c r="E136" s="70">
        <v>5.5</v>
      </c>
      <c r="F136" s="19">
        <v>0</v>
      </c>
      <c r="G136" s="91"/>
      <c r="H136" s="19">
        <v>6.7014332808132</v>
      </c>
      <c r="I136" s="19"/>
      <c r="J136" s="14"/>
      <c r="K136" s="19"/>
      <c r="L136" s="19"/>
      <c r="M136" s="19"/>
      <c r="N136" s="13"/>
    </row>
    <row r="137" spans="1:14" ht="12.75" customHeight="1">
      <c r="A137" s="95">
        <v>45428</v>
      </c>
      <c r="B137" s="70">
        <v>6.9223096705636404</v>
      </c>
      <c r="C137" s="70">
        <v>6</v>
      </c>
      <c r="D137" s="95">
        <v>45422</v>
      </c>
      <c r="E137" s="70">
        <v>5.5</v>
      </c>
      <c r="F137" s="19">
        <v>0</v>
      </c>
      <c r="G137" s="91">
        <v>0</v>
      </c>
      <c r="H137" s="19">
        <v>6.9223096705636404</v>
      </c>
      <c r="I137" s="19">
        <v>6</v>
      </c>
      <c r="J137" s="14"/>
      <c r="K137" s="19"/>
      <c r="L137" s="19"/>
      <c r="M137" s="19"/>
      <c r="N137" s="13"/>
    </row>
    <row r="138" spans="1:14" ht="12.75" customHeight="1">
      <c r="A138" s="95">
        <v>45435</v>
      </c>
      <c r="B138" s="70">
        <v>7.2271040367558701</v>
      </c>
      <c r="C138" s="70">
        <v>6</v>
      </c>
      <c r="D138" s="95">
        <v>45422</v>
      </c>
      <c r="E138" s="70">
        <v>5.5</v>
      </c>
      <c r="F138" s="19">
        <v>0</v>
      </c>
      <c r="G138" s="91">
        <v>0</v>
      </c>
      <c r="H138" s="19">
        <v>7.2271040367558701</v>
      </c>
      <c r="I138" s="19">
        <v>6</v>
      </c>
      <c r="J138" s="14"/>
      <c r="K138" s="19"/>
      <c r="L138" s="19"/>
      <c r="M138" s="19"/>
      <c r="N138" s="13"/>
    </row>
    <row r="139" spans="1:14" ht="12.75" customHeight="1">
      <c r="A139" s="95">
        <v>45442</v>
      </c>
      <c r="B139" s="70">
        <v>7.1727726989959297</v>
      </c>
      <c r="C139" s="70">
        <v>6</v>
      </c>
      <c r="D139" s="95">
        <v>45422</v>
      </c>
      <c r="E139" s="70">
        <v>5.5</v>
      </c>
      <c r="F139" s="19">
        <v>0</v>
      </c>
      <c r="G139" s="91">
        <v>0</v>
      </c>
      <c r="H139" s="19">
        <v>7.1727726989959297</v>
      </c>
      <c r="I139" s="19">
        <v>6</v>
      </c>
      <c r="J139" s="14"/>
      <c r="K139" s="19"/>
      <c r="L139" s="19"/>
      <c r="M139" s="19"/>
      <c r="N139" s="6"/>
    </row>
    <row r="140" spans="1:14" ht="12.75" customHeight="1">
      <c r="A140" s="95">
        <v>45449</v>
      </c>
      <c r="B140" s="70">
        <v>6.8416745547964402</v>
      </c>
      <c r="C140" s="70">
        <v>6</v>
      </c>
      <c r="D140" s="95">
        <v>45422</v>
      </c>
      <c r="E140" s="70">
        <v>5.5</v>
      </c>
      <c r="F140" s="19">
        <v>0</v>
      </c>
      <c r="G140" s="91">
        <v>0</v>
      </c>
      <c r="H140" s="19">
        <v>6.8416745547964402</v>
      </c>
      <c r="I140" s="19">
        <v>6</v>
      </c>
      <c r="J140" s="14"/>
      <c r="K140" s="19"/>
      <c r="L140" s="19"/>
      <c r="M140" s="19"/>
    </row>
    <row r="141" spans="1:14" ht="12.75" customHeight="1">
      <c r="A141" s="95">
        <v>45456</v>
      </c>
      <c r="B141" s="70">
        <v>6.4730048433196599</v>
      </c>
      <c r="C141" s="70">
        <v>6.5</v>
      </c>
      <c r="D141" s="95">
        <v>45455</v>
      </c>
      <c r="E141" s="70">
        <v>5.5</v>
      </c>
      <c r="F141" s="19">
        <v>0</v>
      </c>
      <c r="G141" s="91">
        <v>0</v>
      </c>
      <c r="H141" s="19">
        <v>6.4730048433196599</v>
      </c>
      <c r="I141" s="19">
        <v>6.5</v>
      </c>
      <c r="J141" s="14"/>
      <c r="K141" s="19"/>
      <c r="L141" s="19"/>
      <c r="M141" s="19"/>
    </row>
    <row r="142" spans="1:14" ht="12.75" customHeight="1">
      <c r="A142" s="95">
        <v>45463</v>
      </c>
      <c r="B142" s="70">
        <v>5.9761585125742798</v>
      </c>
      <c r="C142" s="70">
        <v>6.5</v>
      </c>
      <c r="D142" s="95">
        <v>45455</v>
      </c>
      <c r="E142" s="70">
        <v>5.5</v>
      </c>
      <c r="F142" s="19">
        <v>0</v>
      </c>
      <c r="G142" s="91">
        <v>0</v>
      </c>
      <c r="H142" s="19">
        <v>5.9761585125742798</v>
      </c>
      <c r="I142" s="19">
        <v>6.5</v>
      </c>
      <c r="J142" s="14"/>
      <c r="K142" s="19"/>
      <c r="L142" s="19"/>
      <c r="M142" s="19"/>
      <c r="N142" s="6"/>
    </row>
    <row r="143" spans="1:14" ht="12.75" customHeight="1">
      <c r="A143" s="95">
        <v>45470</v>
      </c>
      <c r="B143" s="70">
        <v>5.9089178788971397</v>
      </c>
      <c r="C143" s="70">
        <v>6.5</v>
      </c>
      <c r="D143" s="95">
        <v>45455</v>
      </c>
      <c r="E143" s="70">
        <v>5.5</v>
      </c>
      <c r="F143" s="19">
        <v>0</v>
      </c>
      <c r="G143" s="91">
        <v>0</v>
      </c>
      <c r="H143" s="19">
        <v>5.9089178788971397</v>
      </c>
      <c r="I143" s="19">
        <v>6.5</v>
      </c>
      <c r="J143" s="14"/>
      <c r="K143" s="19"/>
      <c r="L143" s="19"/>
      <c r="M143" s="19"/>
      <c r="N143" s="6"/>
    </row>
    <row r="144" spans="1:14" ht="12.75" customHeight="1">
      <c r="A144" s="95">
        <v>45477</v>
      </c>
      <c r="B144" s="70">
        <v>5.9080825275277897</v>
      </c>
      <c r="C144" s="70">
        <v>6.5</v>
      </c>
      <c r="D144" s="95">
        <v>45455</v>
      </c>
      <c r="E144" s="70">
        <v>5.5</v>
      </c>
      <c r="F144" s="19">
        <v>0</v>
      </c>
      <c r="G144" s="91">
        <v>0</v>
      </c>
      <c r="H144" s="19">
        <v>5.9080825275277897</v>
      </c>
      <c r="I144" s="19">
        <v>6.5</v>
      </c>
      <c r="J144" s="14"/>
      <c r="K144" s="19"/>
      <c r="L144" s="19"/>
      <c r="M144" s="19"/>
      <c r="N144" s="6"/>
    </row>
    <row r="145" spans="1:17" ht="12.75" customHeight="1">
      <c r="A145" s="95">
        <v>45484</v>
      </c>
      <c r="B145" s="70">
        <v>5.8981501130299696</v>
      </c>
      <c r="C145" s="70">
        <v>6.5</v>
      </c>
      <c r="D145" s="95">
        <v>45455</v>
      </c>
      <c r="E145" s="70">
        <v>5.5</v>
      </c>
      <c r="F145" s="19">
        <v>0</v>
      </c>
      <c r="G145" s="91">
        <v>0</v>
      </c>
      <c r="H145" s="19">
        <v>5.8981501130299696</v>
      </c>
      <c r="I145" s="19">
        <v>6.5</v>
      </c>
      <c r="J145" s="14"/>
      <c r="K145" s="19"/>
      <c r="L145" s="19"/>
      <c r="M145" s="19"/>
      <c r="N145" s="6"/>
    </row>
    <row r="146" spans="1:17" ht="12.75" customHeight="1">
      <c r="A146" s="95">
        <v>45491</v>
      </c>
      <c r="B146" s="70">
        <v>5.7230726291632399</v>
      </c>
      <c r="C146" s="70">
        <v>5.7</v>
      </c>
      <c r="D146" s="95">
        <v>45485</v>
      </c>
      <c r="E146" s="70">
        <v>5.5</v>
      </c>
      <c r="F146" s="19">
        <v>0</v>
      </c>
      <c r="G146" s="91">
        <v>0</v>
      </c>
      <c r="H146" s="19">
        <v>5.7230726291632399</v>
      </c>
      <c r="I146" s="19">
        <v>5.7</v>
      </c>
      <c r="J146" s="14"/>
      <c r="K146" s="19"/>
      <c r="L146" s="19"/>
      <c r="M146" s="19"/>
      <c r="N146" s="6"/>
    </row>
    <row r="147" spans="1:17" ht="12.75" customHeight="1">
      <c r="A147" s="95">
        <v>45498</v>
      </c>
      <c r="B147" s="70">
        <v>5.7340071886749904</v>
      </c>
      <c r="C147" s="70">
        <v>5.7</v>
      </c>
      <c r="D147" s="95">
        <v>45485</v>
      </c>
      <c r="E147" s="70">
        <v>5.5</v>
      </c>
      <c r="F147" s="19">
        <v>0</v>
      </c>
      <c r="G147" s="91">
        <v>0</v>
      </c>
      <c r="H147" s="19">
        <v>5.7340071886749904</v>
      </c>
      <c r="I147" s="19">
        <v>5.7</v>
      </c>
      <c r="J147" s="14"/>
      <c r="K147" s="19"/>
      <c r="L147" s="19"/>
      <c r="M147" s="19"/>
      <c r="N147" s="6"/>
    </row>
    <row r="148" spans="1:17" ht="12.75" customHeight="1">
      <c r="A148" s="95">
        <v>45505</v>
      </c>
      <c r="B148" s="70">
        <v>5.6695934113167796</v>
      </c>
      <c r="C148" s="70">
        <v>5.7</v>
      </c>
      <c r="D148" s="95">
        <v>45485</v>
      </c>
      <c r="E148" s="70">
        <v>5.5</v>
      </c>
      <c r="F148" s="19">
        <v>0</v>
      </c>
      <c r="G148" s="91">
        <v>0</v>
      </c>
      <c r="H148" s="19">
        <v>5.6695934113167796</v>
      </c>
      <c r="I148" s="19">
        <v>5.7</v>
      </c>
      <c r="J148" s="14"/>
      <c r="K148" s="19"/>
      <c r="L148" s="19"/>
      <c r="M148" s="19"/>
      <c r="N148" s="6"/>
    </row>
    <row r="149" spans="1:17" ht="12.75" customHeight="1">
      <c r="A149" s="95">
        <v>45512</v>
      </c>
      <c r="B149" s="70">
        <v>5.6610543784668002</v>
      </c>
      <c r="C149" s="70">
        <v>5.7</v>
      </c>
      <c r="D149" s="95">
        <v>45485</v>
      </c>
      <c r="E149" s="70">
        <v>5.5</v>
      </c>
      <c r="F149" s="19">
        <v>0</v>
      </c>
      <c r="G149" s="91">
        <v>0</v>
      </c>
      <c r="H149" s="19">
        <v>5.6610543784668002</v>
      </c>
      <c r="I149" s="19">
        <v>5.7</v>
      </c>
      <c r="J149" s="14"/>
      <c r="K149" s="19"/>
      <c r="L149" s="19"/>
      <c r="M149" s="19"/>
      <c r="N149" s="6"/>
    </row>
    <row r="150" spans="1:17" ht="12.75" customHeight="1">
      <c r="A150" s="95">
        <v>45519</v>
      </c>
      <c r="B150" s="70">
        <v>5.5654358596924096</v>
      </c>
      <c r="C150" s="70">
        <v>5.7</v>
      </c>
      <c r="D150" s="95">
        <v>45516</v>
      </c>
      <c r="E150" s="70">
        <v>5.5</v>
      </c>
      <c r="F150" s="19">
        <v>0</v>
      </c>
      <c r="G150" s="91">
        <v>0</v>
      </c>
      <c r="H150" s="19">
        <v>5.5654358596924096</v>
      </c>
      <c r="I150" s="19">
        <v>5.7</v>
      </c>
      <c r="J150" s="14"/>
      <c r="K150" s="19"/>
      <c r="L150" s="19"/>
      <c r="M150" s="19"/>
      <c r="N150" s="6"/>
    </row>
    <row r="151" spans="1:17" ht="12.75" customHeight="1">
      <c r="A151" s="95">
        <v>45526</v>
      </c>
      <c r="B151" s="70">
        <v>5.4553504857970898</v>
      </c>
      <c r="C151" s="70">
        <v>5.7</v>
      </c>
      <c r="D151" s="95">
        <v>45516</v>
      </c>
      <c r="E151" s="70">
        <v>5.5</v>
      </c>
      <c r="F151" s="19">
        <v>4.4649514202912903E-2</v>
      </c>
      <c r="G151" s="91">
        <v>0</v>
      </c>
      <c r="H151" s="19">
        <v>5.4553504857970898</v>
      </c>
      <c r="I151" s="19">
        <v>5.7</v>
      </c>
      <c r="J151" s="14"/>
      <c r="K151" s="19"/>
      <c r="L151" s="19"/>
      <c r="M151" s="19"/>
      <c r="N151" s="6"/>
    </row>
    <row r="152" spans="1:17" ht="12.75" customHeight="1">
      <c r="A152" s="95">
        <v>45533</v>
      </c>
      <c r="B152" s="70">
        <v>5.5526032955825801</v>
      </c>
      <c r="C152" s="70">
        <v>5.7</v>
      </c>
      <c r="D152" s="95">
        <v>45516</v>
      </c>
      <c r="E152" s="70">
        <v>5.5</v>
      </c>
      <c r="F152" s="19">
        <v>0</v>
      </c>
      <c r="G152" s="91">
        <v>0</v>
      </c>
      <c r="H152" s="19">
        <v>5.5526032955825801</v>
      </c>
      <c r="I152" s="19">
        <v>5.7</v>
      </c>
      <c r="J152" s="14"/>
      <c r="K152" s="19"/>
      <c r="L152" s="19"/>
      <c r="M152" s="19"/>
      <c r="N152" s="6"/>
    </row>
    <row r="153" spans="1:17" ht="12.75" customHeight="1">
      <c r="A153" s="95">
        <v>45540</v>
      </c>
      <c r="B153" s="70">
        <v>5.8505330752800901</v>
      </c>
      <c r="C153" s="70">
        <v>5.7</v>
      </c>
      <c r="D153" s="95">
        <v>45516</v>
      </c>
      <c r="E153" s="70">
        <v>5.5</v>
      </c>
      <c r="F153" s="19">
        <v>0</v>
      </c>
      <c r="G153" s="91">
        <v>0</v>
      </c>
      <c r="H153" s="19">
        <v>5.8505330752800901</v>
      </c>
      <c r="I153" s="19">
        <v>5.7</v>
      </c>
      <c r="J153" s="14"/>
      <c r="K153" s="19"/>
      <c r="L153" s="19"/>
      <c r="M153" s="19"/>
      <c r="N153" s="6"/>
    </row>
    <row r="154" spans="1:17" ht="12.75" customHeight="1">
      <c r="A154" s="95">
        <v>45547</v>
      </c>
      <c r="B154" s="70">
        <v>5.8395575543202298</v>
      </c>
      <c r="C154" s="70">
        <v>5.7</v>
      </c>
      <c r="D154" s="95">
        <v>45547</v>
      </c>
      <c r="E154" s="70">
        <v>5.5</v>
      </c>
      <c r="F154" s="19">
        <v>0</v>
      </c>
      <c r="G154" s="91">
        <v>0</v>
      </c>
      <c r="H154" s="19">
        <v>5.8395575543202298</v>
      </c>
      <c r="I154" s="19">
        <v>5.7</v>
      </c>
      <c r="J154" s="14"/>
      <c r="K154" s="19"/>
      <c r="L154" s="19"/>
      <c r="M154" s="19"/>
      <c r="N154" s="6"/>
    </row>
    <row r="155" spans="1:17" ht="12.75" customHeight="1">
      <c r="A155" s="95">
        <v>45554</v>
      </c>
      <c r="B155" s="70">
        <v>5.7349001912586601</v>
      </c>
      <c r="C155" s="70">
        <v>5.7</v>
      </c>
      <c r="D155" s="95">
        <v>45547</v>
      </c>
      <c r="E155" s="70">
        <v>5.5</v>
      </c>
      <c r="F155" s="19">
        <v>0</v>
      </c>
      <c r="G155" s="91">
        <v>0</v>
      </c>
      <c r="H155" s="19">
        <v>5.7349001912586601</v>
      </c>
      <c r="I155" s="19">
        <v>5.7</v>
      </c>
      <c r="J155" s="14"/>
      <c r="K155" s="19"/>
      <c r="L155" s="19"/>
      <c r="M155" s="19"/>
      <c r="N155" s="6"/>
    </row>
    <row r="156" spans="1:17" ht="12.75" customHeight="1">
      <c r="A156" s="95">
        <v>45561</v>
      </c>
      <c r="B156" s="70">
        <v>5.8154213738919296</v>
      </c>
      <c r="C156" s="70">
        <v>5.7</v>
      </c>
      <c r="D156" s="95">
        <v>45547</v>
      </c>
      <c r="E156" s="70">
        <v>5.5</v>
      </c>
      <c r="F156" s="19">
        <v>0</v>
      </c>
      <c r="G156" s="91">
        <v>0</v>
      </c>
      <c r="H156" s="19">
        <v>5.8154213738919296</v>
      </c>
      <c r="I156" s="19">
        <v>5.7</v>
      </c>
      <c r="J156" s="14"/>
      <c r="K156" s="19"/>
      <c r="L156" s="19"/>
      <c r="M156" s="19"/>
      <c r="N156" s="6"/>
    </row>
    <row r="157" spans="1:17" ht="12.75" customHeight="1">
      <c r="A157" s="95">
        <v>45568</v>
      </c>
      <c r="B157" s="70">
        <v>5.9374866144236496</v>
      </c>
      <c r="C157" s="70">
        <v>5.7</v>
      </c>
      <c r="D157" s="95">
        <v>45547</v>
      </c>
      <c r="E157" s="70">
        <v>5.5</v>
      </c>
      <c r="F157" s="19">
        <v>0</v>
      </c>
      <c r="G157" s="91">
        <v>0</v>
      </c>
      <c r="H157" s="19">
        <v>5.9374866144236496</v>
      </c>
      <c r="I157" s="19">
        <v>5.7</v>
      </c>
      <c r="J157" s="14"/>
      <c r="K157" s="19"/>
      <c r="L157" s="19"/>
      <c r="M157" s="19"/>
      <c r="N157" s="6"/>
    </row>
    <row r="158" spans="1:17" ht="12.75" customHeight="1">
      <c r="A158" s="95">
        <v>45575</v>
      </c>
      <c r="B158" s="70">
        <v>5.9436704659660098</v>
      </c>
      <c r="C158" s="70">
        <v>5.7</v>
      </c>
      <c r="D158" s="95">
        <v>45547</v>
      </c>
      <c r="E158" s="70">
        <v>5.5</v>
      </c>
      <c r="F158" s="19">
        <v>0</v>
      </c>
      <c r="G158" s="91">
        <v>0</v>
      </c>
      <c r="H158" s="91">
        <v>5.9436704659660098</v>
      </c>
      <c r="I158" s="91">
        <v>5.7</v>
      </c>
      <c r="J158" s="9"/>
      <c r="K158" s="8"/>
      <c r="L158" s="8"/>
      <c r="M158" s="8"/>
      <c r="N158" s="8"/>
      <c r="O158" s="6"/>
      <c r="P158" s="6"/>
      <c r="Q158" s="6"/>
    </row>
    <row r="159" spans="1:17" ht="12.75" customHeight="1">
      <c r="A159" s="95">
        <v>45582</v>
      </c>
      <c r="B159" s="70">
        <v>5.8409534056647701</v>
      </c>
      <c r="C159" s="70">
        <v>5.7</v>
      </c>
      <c r="D159" s="95">
        <v>45576</v>
      </c>
      <c r="E159" s="70">
        <v>5.5</v>
      </c>
      <c r="F159" s="19">
        <v>0</v>
      </c>
      <c r="G159" s="91">
        <v>0</v>
      </c>
      <c r="H159" s="91">
        <v>5.8409534056647701</v>
      </c>
      <c r="I159" s="91">
        <v>5.7</v>
      </c>
      <c r="J159" s="9"/>
      <c r="K159" s="8"/>
      <c r="L159" s="8"/>
      <c r="M159" s="8"/>
      <c r="N159" s="8"/>
      <c r="O159" s="6"/>
      <c r="P159" s="6"/>
      <c r="Q159" s="6"/>
    </row>
    <row r="160" spans="1:17" ht="12.75" customHeight="1">
      <c r="A160" s="95">
        <v>45589</v>
      </c>
      <c r="B160" s="70">
        <v>5.7876002993678597</v>
      </c>
      <c r="C160" s="70">
        <v>5.7</v>
      </c>
      <c r="D160" s="95">
        <v>45576</v>
      </c>
      <c r="E160" s="70">
        <v>5.5</v>
      </c>
      <c r="F160" s="19">
        <v>0</v>
      </c>
      <c r="G160" s="19">
        <v>0</v>
      </c>
      <c r="H160" s="19">
        <v>5.7876002993678597</v>
      </c>
      <c r="I160" s="19">
        <v>5.7</v>
      </c>
      <c r="J160" s="6"/>
      <c r="K160" s="6"/>
      <c r="L160" s="6"/>
      <c r="M160" s="6"/>
      <c r="N160" s="6"/>
      <c r="O160" s="6"/>
      <c r="P160" s="6"/>
      <c r="Q160" s="6"/>
    </row>
    <row r="161" spans="1:10" ht="12.75" customHeight="1">
      <c r="A161" s="95">
        <v>45596</v>
      </c>
      <c r="B161" s="70">
        <v>5.6769171766088302</v>
      </c>
      <c r="C161" s="70">
        <v>5.7</v>
      </c>
      <c r="D161" s="95">
        <v>45576</v>
      </c>
      <c r="E161" s="70">
        <v>5.5</v>
      </c>
      <c r="F161" s="19">
        <v>0</v>
      </c>
      <c r="G161" s="19">
        <v>0</v>
      </c>
      <c r="H161" s="19">
        <v>5.6769171766088302</v>
      </c>
      <c r="I161" s="19">
        <v>5.7</v>
      </c>
    </row>
    <row r="162" spans="1:10" ht="12.75" customHeight="1">
      <c r="A162" s="95">
        <v>45603</v>
      </c>
      <c r="B162" s="70">
        <v>5.6661845920470197</v>
      </c>
      <c r="C162" s="70">
        <v>5.7</v>
      </c>
      <c r="D162" s="95">
        <v>45576</v>
      </c>
      <c r="E162" s="70">
        <v>5.5</v>
      </c>
      <c r="F162" s="19">
        <v>0</v>
      </c>
      <c r="G162" s="19">
        <v>0</v>
      </c>
      <c r="H162" s="19">
        <v>5.6661845920470197</v>
      </c>
      <c r="I162" s="19">
        <v>5.7</v>
      </c>
    </row>
    <row r="163" spans="1:10" ht="12.75" customHeight="1">
      <c r="A163" s="95">
        <v>45610</v>
      </c>
      <c r="B163" s="70">
        <v>5.4895251867444701</v>
      </c>
      <c r="C163" s="70">
        <v>5.6</v>
      </c>
      <c r="D163" s="95">
        <v>45604</v>
      </c>
      <c r="E163" s="70">
        <v>5.5</v>
      </c>
      <c r="F163" s="92">
        <v>1.04748132555343E-2</v>
      </c>
      <c r="G163" s="92">
        <v>0</v>
      </c>
      <c r="H163" s="92">
        <v>5.4895251867444701</v>
      </c>
      <c r="I163" s="92">
        <v>5.6</v>
      </c>
      <c r="J163" s="23"/>
    </row>
    <row r="164" spans="1:10" ht="12.75" customHeight="1">
      <c r="A164" s="95">
        <v>45617</v>
      </c>
      <c r="B164" s="70">
        <v>5.5819124202923298</v>
      </c>
      <c r="C164" s="70">
        <v>5.6</v>
      </c>
      <c r="D164" s="95">
        <v>45604</v>
      </c>
      <c r="E164" s="70">
        <v>5.5</v>
      </c>
      <c r="F164" s="19">
        <v>0</v>
      </c>
      <c r="G164" s="19">
        <v>0</v>
      </c>
      <c r="H164" s="19">
        <v>5.5819124202923298</v>
      </c>
      <c r="I164" s="19">
        <v>5.6</v>
      </c>
    </row>
    <row r="165" spans="1:10" ht="12.75" customHeight="1">
      <c r="A165" s="95">
        <v>45624</v>
      </c>
      <c r="B165" s="70">
        <v>5.4900568669960901</v>
      </c>
      <c r="C165" s="70">
        <v>5.6</v>
      </c>
      <c r="D165" s="95">
        <v>45604</v>
      </c>
      <c r="E165" s="70">
        <v>5.5</v>
      </c>
      <c r="F165" s="19">
        <v>9.9431330039072598E-3</v>
      </c>
      <c r="G165" s="19">
        <v>0</v>
      </c>
      <c r="H165" s="19">
        <v>5.4900568669960901</v>
      </c>
      <c r="I165" s="19">
        <v>5.6</v>
      </c>
    </row>
    <row r="166" spans="1:10" ht="12.75" customHeight="1">
      <c r="A166" s="95">
        <v>45631</v>
      </c>
      <c r="B166" s="70">
        <v>5.5360816056390103</v>
      </c>
      <c r="C166" s="70">
        <v>5.6</v>
      </c>
      <c r="D166" s="95">
        <v>45604</v>
      </c>
      <c r="E166" s="70">
        <v>5.5</v>
      </c>
      <c r="F166" s="19">
        <v>0</v>
      </c>
      <c r="G166" s="19">
        <v>0</v>
      </c>
      <c r="H166" s="19">
        <v>5.5360816056390103</v>
      </c>
      <c r="I166" s="19">
        <v>5.6</v>
      </c>
    </row>
    <row r="167" spans="1:10" ht="12.75" customHeight="1">
      <c r="A167" s="95">
        <v>45638</v>
      </c>
      <c r="B167" s="70">
        <v>5.5587479682241101</v>
      </c>
      <c r="C167" s="70">
        <v>5.6</v>
      </c>
      <c r="D167" s="95">
        <v>45636</v>
      </c>
      <c r="E167" s="70">
        <v>5.5</v>
      </c>
      <c r="F167" s="19">
        <v>0</v>
      </c>
      <c r="G167" s="19">
        <v>0</v>
      </c>
      <c r="H167" s="19">
        <v>5.5587479682241101</v>
      </c>
      <c r="I167" s="19">
        <v>5.6</v>
      </c>
    </row>
    <row r="168" spans="1:10" ht="12.75" customHeight="1">
      <c r="A168" s="95">
        <v>45645</v>
      </c>
      <c r="B168" s="70">
        <v>5.4917364733032299</v>
      </c>
      <c r="C168" s="70">
        <v>5.6</v>
      </c>
      <c r="D168" s="95">
        <v>45636</v>
      </c>
      <c r="E168" s="70">
        <v>5.5</v>
      </c>
      <c r="F168" s="19">
        <v>8.2635266967674408E-3</v>
      </c>
      <c r="G168" s="19">
        <v>0</v>
      </c>
      <c r="H168" s="19">
        <v>5.4917364733032299</v>
      </c>
      <c r="I168" s="19">
        <v>5.6</v>
      </c>
    </row>
    <row r="169" spans="1:10" ht="12.75" customHeight="1">
      <c r="A169" s="95">
        <v>45652</v>
      </c>
      <c r="B169" s="70">
        <v>5.5218031563172403</v>
      </c>
      <c r="C169" s="70">
        <v>5.6</v>
      </c>
      <c r="D169" s="95">
        <v>45636</v>
      </c>
      <c r="E169" s="70">
        <v>5.5</v>
      </c>
      <c r="F169" s="19">
        <v>0</v>
      </c>
      <c r="G169" s="19">
        <v>0</v>
      </c>
      <c r="H169" s="19">
        <v>5.5218031563172403</v>
      </c>
      <c r="I169" s="19">
        <v>5.6</v>
      </c>
    </row>
    <row r="170" spans="1:10" ht="12.75" customHeight="1">
      <c r="A170" s="95">
        <v>45659</v>
      </c>
      <c r="B170" s="70">
        <v>5.5182549976759701</v>
      </c>
      <c r="C170" s="70">
        <v>5.6</v>
      </c>
      <c r="D170" s="90">
        <v>45636</v>
      </c>
      <c r="E170" s="70">
        <v>5.5</v>
      </c>
      <c r="F170" s="19">
        <v>0</v>
      </c>
      <c r="G170" s="19">
        <v>0</v>
      </c>
      <c r="H170" s="19">
        <v>5.5182549976759701</v>
      </c>
      <c r="I170" s="19">
        <v>5.6</v>
      </c>
      <c r="J170" s="13"/>
    </row>
    <row r="171" spans="1:10" ht="12.75" customHeight="1">
      <c r="A171" s="95">
        <v>45666</v>
      </c>
      <c r="B171" s="70">
        <v>5.4974618757225402</v>
      </c>
      <c r="C171" s="70">
        <v>5.6</v>
      </c>
      <c r="D171" s="90">
        <v>45636</v>
      </c>
      <c r="E171" s="70">
        <v>5.5</v>
      </c>
      <c r="F171" s="19">
        <v>2.5381242774571398E-3</v>
      </c>
      <c r="G171" s="19">
        <v>0</v>
      </c>
      <c r="H171" s="19">
        <v>5.4974618757225402</v>
      </c>
      <c r="I171" s="19">
        <v>5.6</v>
      </c>
    </row>
    <row r="172" spans="1:10" ht="12.75" customHeight="1">
      <c r="A172" s="95">
        <v>45673</v>
      </c>
      <c r="B172" s="70">
        <v>5.4977216199826699</v>
      </c>
      <c r="C172" s="70">
        <v>5.55</v>
      </c>
      <c r="D172" s="90">
        <v>45667</v>
      </c>
      <c r="E172" s="70">
        <v>5.5</v>
      </c>
      <c r="F172" s="19">
        <v>2.2783800173282699E-3</v>
      </c>
      <c r="G172" s="19">
        <v>0</v>
      </c>
      <c r="H172" s="19">
        <v>5.4977216199826699</v>
      </c>
      <c r="I172" s="19">
        <v>5.55</v>
      </c>
    </row>
    <row r="173" spans="1:10" ht="12.75" customHeight="1">
      <c r="A173" s="95">
        <v>45680</v>
      </c>
      <c r="B173" s="70">
        <v>5.5717646118419797</v>
      </c>
      <c r="C173" s="70">
        <v>5.55</v>
      </c>
      <c r="D173" s="90">
        <v>45667</v>
      </c>
      <c r="E173" s="70">
        <v>5.5</v>
      </c>
      <c r="F173" s="19">
        <v>0</v>
      </c>
      <c r="G173" s="19">
        <v>0</v>
      </c>
      <c r="H173" s="19">
        <v>5.5717646118419797</v>
      </c>
      <c r="I173" s="19">
        <v>5.55</v>
      </c>
    </row>
    <row r="174" spans="1:10" ht="12.75" customHeight="1">
      <c r="A174" s="95">
        <v>45687</v>
      </c>
      <c r="B174" s="70">
        <v>5.6244618303738498</v>
      </c>
      <c r="C174" s="70">
        <v>5.55</v>
      </c>
      <c r="D174" s="90">
        <v>45667</v>
      </c>
      <c r="E174" s="70">
        <v>5.5</v>
      </c>
      <c r="F174" s="19">
        <v>0</v>
      </c>
      <c r="G174" s="19">
        <v>0</v>
      </c>
      <c r="H174" s="19">
        <v>5.6244618303738498</v>
      </c>
      <c r="I174" s="19">
        <v>5.55</v>
      </c>
    </row>
    <row r="175" spans="1:10" ht="12.75" customHeight="1">
      <c r="A175" s="95">
        <v>45694</v>
      </c>
      <c r="B175" s="70">
        <v>5.6319590000000002</v>
      </c>
      <c r="C175" s="70">
        <v>5.55</v>
      </c>
      <c r="D175" s="90">
        <v>45667</v>
      </c>
      <c r="E175" s="70">
        <v>5.5</v>
      </c>
      <c r="F175" s="19">
        <v>0</v>
      </c>
      <c r="G175" s="19">
        <v>0</v>
      </c>
      <c r="H175" s="19">
        <v>5.6319590000000002</v>
      </c>
      <c r="I175" s="19">
        <v>5.55</v>
      </c>
      <c r="J175" s="13"/>
    </row>
    <row r="176" spans="1:10" ht="12.75" customHeight="1">
      <c r="A176" s="95">
        <v>45701</v>
      </c>
      <c r="B176" s="70">
        <v>5.6095129999999997</v>
      </c>
      <c r="C176" s="70">
        <v>5.55</v>
      </c>
      <c r="D176" s="95">
        <v>45699</v>
      </c>
      <c r="E176" s="70">
        <v>5.5</v>
      </c>
      <c r="F176" s="19">
        <v>0</v>
      </c>
      <c r="G176" s="19">
        <v>0</v>
      </c>
      <c r="H176" s="19">
        <v>5.6095129999999997</v>
      </c>
      <c r="I176" s="19">
        <v>5.55</v>
      </c>
    </row>
    <row r="177" spans="1:10" ht="12.75" customHeight="1">
      <c r="A177" s="95">
        <v>45708</v>
      </c>
      <c r="B177" s="70">
        <v>5.6395499999999998</v>
      </c>
      <c r="C177" s="70">
        <v>5.55</v>
      </c>
      <c r="D177" s="95">
        <v>45699</v>
      </c>
      <c r="E177" s="70">
        <v>5.5</v>
      </c>
      <c r="F177" s="19">
        <v>0</v>
      </c>
      <c r="G177" s="19">
        <v>0</v>
      </c>
      <c r="H177" s="19">
        <v>5.6395499999999998</v>
      </c>
      <c r="I177" s="19">
        <v>5.55</v>
      </c>
    </row>
    <row r="178" spans="1:10" ht="12.75" customHeight="1">
      <c r="A178" s="95">
        <v>45715</v>
      </c>
      <c r="B178" s="70">
        <v>5.5358320000000001</v>
      </c>
      <c r="C178" s="70">
        <v>5.55</v>
      </c>
      <c r="D178" s="95">
        <v>45699</v>
      </c>
      <c r="E178" s="70">
        <v>5.5</v>
      </c>
      <c r="F178" s="19">
        <v>0</v>
      </c>
      <c r="G178" s="19">
        <v>0</v>
      </c>
      <c r="H178" s="19">
        <v>5.5358320000000001</v>
      </c>
      <c r="I178" s="19">
        <v>5.55</v>
      </c>
    </row>
    <row r="179" spans="1:10" ht="12.75" customHeight="1">
      <c r="A179" s="95">
        <v>45722</v>
      </c>
      <c r="B179" s="70">
        <v>5.4922880000000003</v>
      </c>
      <c r="C179" s="70">
        <v>5.55</v>
      </c>
      <c r="D179" s="95">
        <v>45699</v>
      </c>
      <c r="E179" s="70">
        <v>5.5</v>
      </c>
      <c r="F179" s="19">
        <v>7.7120000000000001E-3</v>
      </c>
      <c r="G179" s="19">
        <v>0</v>
      </c>
      <c r="H179" s="19">
        <v>5.4922880000000003</v>
      </c>
      <c r="I179" s="19">
        <v>5.55</v>
      </c>
      <c r="J179" s="13"/>
    </row>
    <row r="180" spans="1:10" ht="12.75" customHeight="1">
      <c r="A180" s="95">
        <v>45729</v>
      </c>
      <c r="B180" s="70">
        <v>5.5226199999999999</v>
      </c>
      <c r="C180" s="70">
        <v>5.5</v>
      </c>
      <c r="D180" s="95">
        <v>45727</v>
      </c>
      <c r="E180" s="70">
        <v>5.5</v>
      </c>
      <c r="F180" s="19">
        <v>0</v>
      </c>
      <c r="G180" s="19">
        <v>0</v>
      </c>
      <c r="H180" s="19">
        <v>5.5226199999999999</v>
      </c>
      <c r="I180" s="19">
        <v>5.5</v>
      </c>
    </row>
    <row r="181" spans="1:10" ht="12.75" customHeight="1">
      <c r="A181" s="95">
        <v>45736</v>
      </c>
      <c r="B181" s="70">
        <v>5.5132950000000003</v>
      </c>
      <c r="C181" s="70">
        <v>5.5</v>
      </c>
      <c r="D181" s="95">
        <v>45727</v>
      </c>
      <c r="E181" s="70">
        <v>5.5</v>
      </c>
      <c r="F181" s="19">
        <v>0</v>
      </c>
      <c r="G181" s="19">
        <v>0</v>
      </c>
      <c r="H181" s="19">
        <v>5.5132950000000003</v>
      </c>
      <c r="I181" s="19">
        <v>5.5</v>
      </c>
    </row>
    <row r="182" spans="1:10" ht="12.75" customHeight="1">
      <c r="A182" s="95">
        <v>45743</v>
      </c>
      <c r="B182" s="70">
        <v>5.4810140000000001</v>
      </c>
      <c r="C182" s="70">
        <v>5.5</v>
      </c>
      <c r="D182" s="95">
        <v>45727</v>
      </c>
      <c r="E182" s="70">
        <v>5.5</v>
      </c>
      <c r="F182" s="19">
        <v>1.8985999999999999E-2</v>
      </c>
      <c r="G182" s="19">
        <v>0</v>
      </c>
      <c r="H182" s="19">
        <v>5.4810140000000001</v>
      </c>
      <c r="I182" s="19">
        <v>5.5</v>
      </c>
    </row>
    <row r="183" spans="1:10" ht="12.75" customHeight="1">
      <c r="A183" s="95">
        <v>45750</v>
      </c>
      <c r="B183" s="70">
        <v>5.4893970000000003</v>
      </c>
      <c r="C183" s="70">
        <v>5.5</v>
      </c>
      <c r="D183" s="95">
        <v>45727</v>
      </c>
      <c r="E183" s="70">
        <v>5.5</v>
      </c>
      <c r="F183" s="19">
        <v>1.0603E-2</v>
      </c>
      <c r="G183" s="19">
        <v>0</v>
      </c>
      <c r="H183" s="19">
        <v>5.4893970000000003</v>
      </c>
      <c r="I183" s="19">
        <v>5.5</v>
      </c>
      <c r="J183" s="13"/>
    </row>
    <row r="184" spans="1:10" ht="12.75" customHeight="1">
      <c r="A184" s="95">
        <v>45757</v>
      </c>
      <c r="B184" s="70">
        <v>5.4888019999999997</v>
      </c>
      <c r="C184" s="70">
        <v>5.5</v>
      </c>
      <c r="D184" s="95">
        <v>45757</v>
      </c>
      <c r="E184" s="70">
        <v>5.5</v>
      </c>
      <c r="F184" s="19">
        <v>1.1198E-2</v>
      </c>
      <c r="G184" s="19">
        <v>0</v>
      </c>
      <c r="H184" s="19">
        <v>5.4888019999999997</v>
      </c>
      <c r="I184" s="19">
        <v>5.5</v>
      </c>
    </row>
    <row r="185" spans="1:10" ht="12.75" customHeight="1">
      <c r="A185" s="95">
        <v>45764</v>
      </c>
      <c r="B185" s="70">
        <v>5.4943739999999996</v>
      </c>
      <c r="C185" s="70">
        <v>5.5</v>
      </c>
      <c r="D185" s="95">
        <v>45757</v>
      </c>
      <c r="E185" s="70">
        <v>5.5</v>
      </c>
      <c r="F185" s="19">
        <v>5.6259999999999999E-3</v>
      </c>
      <c r="G185" s="19">
        <v>0</v>
      </c>
      <c r="H185" s="19">
        <v>5.4943739999999996</v>
      </c>
      <c r="I185" s="19">
        <v>5.5</v>
      </c>
    </row>
    <row r="186" spans="1:10" ht="12.75" customHeight="1">
      <c r="A186" s="95">
        <v>45771</v>
      </c>
      <c r="B186" s="70">
        <v>5.47072</v>
      </c>
      <c r="C186" s="70">
        <v>5.5</v>
      </c>
      <c r="D186" s="95">
        <v>45757</v>
      </c>
      <c r="E186" s="70">
        <v>5.5</v>
      </c>
      <c r="F186" s="19">
        <v>2.928E-2</v>
      </c>
      <c r="G186" s="19">
        <v>0</v>
      </c>
      <c r="H186" s="19">
        <v>5.47072</v>
      </c>
      <c r="I186" s="19">
        <v>5.5</v>
      </c>
    </row>
    <row r="187" spans="1:10" ht="12.75" customHeight="1">
      <c r="A187" s="95">
        <v>45778</v>
      </c>
      <c r="B187" s="70">
        <v>5.4829639999999999</v>
      </c>
      <c r="C187" s="70">
        <v>5.5</v>
      </c>
      <c r="D187" s="95">
        <v>45757</v>
      </c>
      <c r="E187" s="70">
        <v>5.5</v>
      </c>
      <c r="F187" s="19">
        <v>1.7035999999999999E-2</v>
      </c>
      <c r="G187" s="19">
        <v>0</v>
      </c>
      <c r="H187" s="19">
        <v>5.4829639999999999</v>
      </c>
      <c r="I187" s="19">
        <v>5.5</v>
      </c>
      <c r="J187" s="13" t="s">
        <v>1</v>
      </c>
    </row>
    <row r="188" spans="1:10" ht="12.75" customHeight="1">
      <c r="A188" s="95">
        <v>45785</v>
      </c>
      <c r="B188" s="70"/>
      <c r="C188" s="70"/>
      <c r="D188" s="95"/>
      <c r="E188" s="70">
        <v>5.5</v>
      </c>
      <c r="F188" s="19"/>
      <c r="G188" s="19"/>
      <c r="H188" s="19"/>
      <c r="I188" s="19"/>
    </row>
    <row r="189" spans="1:10" ht="12.75" customHeight="1">
      <c r="A189" s="95">
        <v>45792</v>
      </c>
      <c r="B189" s="70"/>
      <c r="C189" s="70"/>
      <c r="D189" s="95"/>
      <c r="E189" s="70">
        <v>5.5</v>
      </c>
      <c r="F189" s="19"/>
      <c r="G189" s="19"/>
      <c r="H189" s="19"/>
      <c r="I189" s="19"/>
    </row>
    <row r="190" spans="1:10" ht="12.75" customHeight="1">
      <c r="A190" s="95">
        <v>45799</v>
      </c>
      <c r="B190" s="70"/>
      <c r="C190" s="70"/>
      <c r="D190" s="95"/>
      <c r="E190" s="70">
        <v>5.5</v>
      </c>
      <c r="F190" s="19"/>
      <c r="G190" s="19"/>
      <c r="H190" s="19"/>
      <c r="I190" s="19"/>
    </row>
    <row r="191" spans="1:10" ht="12.75" customHeight="1">
      <c r="A191" s="95">
        <v>45806</v>
      </c>
      <c r="B191" s="70"/>
      <c r="C191" s="70"/>
      <c r="D191" s="95"/>
      <c r="E191" s="70">
        <v>5.5</v>
      </c>
      <c r="F191" s="19"/>
      <c r="G191" s="19"/>
      <c r="H191" s="19"/>
      <c r="I191" s="19"/>
    </row>
    <row r="192" spans="1:10" ht="12.75" customHeight="1">
      <c r="A192" s="95">
        <v>45813</v>
      </c>
      <c r="B192" s="70"/>
      <c r="C192" s="70"/>
      <c r="D192" s="95"/>
      <c r="E192" s="70">
        <v>5.5</v>
      </c>
      <c r="F192" s="19"/>
      <c r="G192" s="19"/>
      <c r="H192" s="19"/>
      <c r="I192" s="19"/>
    </row>
    <row r="193" spans="1:10" ht="12.75" customHeight="1">
      <c r="A193" s="95">
        <v>45820</v>
      </c>
      <c r="B193" s="70"/>
      <c r="C193" s="70"/>
      <c r="D193" s="95"/>
      <c r="E193" s="70">
        <v>5.5</v>
      </c>
      <c r="F193" s="19"/>
      <c r="G193" s="19"/>
      <c r="H193" s="19"/>
      <c r="I193" s="19"/>
    </row>
    <row r="194" spans="1:10" ht="12.75" customHeight="1">
      <c r="A194" s="95">
        <v>45827</v>
      </c>
      <c r="B194" s="70"/>
      <c r="C194" s="70"/>
      <c r="D194" s="95"/>
      <c r="E194" s="70">
        <v>5.5</v>
      </c>
      <c r="F194" s="19"/>
      <c r="G194" s="19"/>
      <c r="H194" s="19"/>
      <c r="I194" s="19"/>
    </row>
    <row r="195" spans="1:10" ht="12.75" customHeight="1">
      <c r="A195" s="95">
        <v>45834</v>
      </c>
      <c r="B195" s="70"/>
      <c r="C195" s="70"/>
      <c r="D195" s="95"/>
      <c r="E195" s="70">
        <v>5.5</v>
      </c>
      <c r="F195" s="19"/>
      <c r="G195" s="19"/>
      <c r="H195" s="19"/>
      <c r="I195" s="19"/>
    </row>
    <row r="196" spans="1:10" ht="12.75" customHeight="1">
      <c r="A196" s="95"/>
      <c r="B196" s="70"/>
      <c r="C196" s="70"/>
      <c r="D196" s="95"/>
      <c r="E196" s="70"/>
      <c r="F196" s="19"/>
      <c r="G196" s="19"/>
      <c r="H196" s="19"/>
      <c r="I196" s="19"/>
    </row>
    <row r="197" spans="1:10" ht="12.75" customHeight="1">
      <c r="A197" s="95"/>
      <c r="B197" s="70"/>
      <c r="C197" s="70"/>
      <c r="D197" s="95"/>
      <c r="E197" s="70"/>
      <c r="F197" s="19"/>
      <c r="G197" s="19"/>
      <c r="H197" s="19"/>
      <c r="I197" s="19"/>
    </row>
    <row r="198" spans="1:10" ht="12.75" customHeight="1">
      <c r="A198" s="95"/>
      <c r="B198" s="70"/>
      <c r="C198" s="70"/>
      <c r="D198" s="95"/>
      <c r="E198" s="70"/>
      <c r="F198" s="19"/>
      <c r="G198" s="19"/>
      <c r="H198" s="19"/>
      <c r="I198" s="19"/>
    </row>
    <row r="199" spans="1:10" ht="12.75" customHeight="1">
      <c r="A199" s="95"/>
      <c r="B199" s="70"/>
      <c r="C199" s="70"/>
      <c r="D199" s="95"/>
      <c r="E199" s="70"/>
      <c r="F199" s="19"/>
      <c r="G199" s="19"/>
      <c r="H199" s="19"/>
      <c r="I199" s="19"/>
    </row>
    <row r="200" spans="1:10" ht="12.75" customHeight="1">
      <c r="A200" s="95"/>
      <c r="B200" s="70"/>
      <c r="C200" s="70"/>
      <c r="D200" s="95"/>
      <c r="E200" s="70"/>
      <c r="F200" s="19"/>
      <c r="G200" s="19"/>
      <c r="H200" s="19"/>
      <c r="I200" s="19"/>
    </row>
    <row r="201" spans="1:10" ht="12.75" customHeight="1">
      <c r="A201" s="95"/>
      <c r="B201" s="70"/>
      <c r="C201" s="70"/>
      <c r="D201" s="95"/>
      <c r="E201" s="70"/>
      <c r="F201" s="19"/>
      <c r="G201" s="19"/>
      <c r="H201" s="19"/>
      <c r="I201" s="19"/>
    </row>
    <row r="202" spans="1:10" ht="12.75" customHeight="1">
      <c r="A202" s="95"/>
      <c r="B202" s="70"/>
      <c r="C202" s="70"/>
      <c r="D202" s="95"/>
      <c r="E202" s="70"/>
      <c r="F202" s="19"/>
      <c r="G202" s="19"/>
      <c r="H202" s="19"/>
      <c r="I202" s="19"/>
    </row>
    <row r="203" spans="1:10" ht="12.75" customHeight="1">
      <c r="A203" s="95"/>
      <c r="B203" s="70"/>
      <c r="C203" s="70"/>
      <c r="D203" s="95"/>
      <c r="E203" s="70"/>
      <c r="F203" s="19"/>
      <c r="G203" s="19"/>
      <c r="H203" s="19"/>
      <c r="I203" s="19"/>
    </row>
    <row r="204" spans="1:10" ht="12.75" customHeight="1">
      <c r="A204" s="95"/>
      <c r="B204" s="70"/>
      <c r="C204" s="70"/>
      <c r="D204" s="95"/>
      <c r="E204" s="70"/>
      <c r="F204" s="19"/>
      <c r="G204" s="19"/>
      <c r="H204" s="19"/>
      <c r="I204" s="19"/>
    </row>
    <row r="205" spans="1:10" ht="12.75" customHeight="1">
      <c r="A205" s="95"/>
      <c r="B205" s="70"/>
      <c r="C205" s="70"/>
      <c r="D205" s="95"/>
      <c r="E205" s="70"/>
      <c r="F205" s="19"/>
      <c r="G205" s="19"/>
      <c r="H205" s="19"/>
      <c r="I205" s="19"/>
    </row>
    <row r="206" spans="1:10" ht="12.75" customHeight="1">
      <c r="A206" s="95"/>
      <c r="B206" s="70"/>
      <c r="C206" s="70"/>
      <c r="D206" s="95"/>
      <c r="E206" s="70"/>
      <c r="F206" s="19"/>
      <c r="G206" s="19"/>
      <c r="H206" s="19"/>
      <c r="I206" s="19"/>
      <c r="J206" s="13"/>
    </row>
    <row r="207" spans="1:10" ht="12.75" customHeight="1">
      <c r="A207" s="95"/>
      <c r="B207" s="70"/>
      <c r="C207" s="70"/>
      <c r="D207" s="95"/>
      <c r="E207" s="70"/>
      <c r="F207" s="19"/>
      <c r="G207" s="19"/>
      <c r="H207" s="19"/>
      <c r="I207" s="19"/>
    </row>
    <row r="208" spans="1:10" ht="12.75" customHeight="1">
      <c r="A208" s="95"/>
      <c r="B208" s="70"/>
      <c r="C208" s="70"/>
      <c r="D208" s="95"/>
      <c r="E208" s="70"/>
      <c r="F208" s="19"/>
      <c r="G208" s="19"/>
      <c r="H208" s="19"/>
      <c r="I208" s="19"/>
    </row>
    <row r="209" spans="1:9" ht="12.75" customHeight="1">
      <c r="A209" s="95"/>
      <c r="B209" s="70"/>
      <c r="C209" s="70"/>
      <c r="D209" s="95"/>
      <c r="E209" s="70"/>
      <c r="F209" s="19"/>
      <c r="G209" s="19"/>
      <c r="H209" s="19"/>
      <c r="I209" s="19"/>
    </row>
    <row r="210" spans="1:9" ht="12.75" customHeight="1">
      <c r="A210" s="95"/>
      <c r="B210" s="70"/>
      <c r="C210" s="70"/>
      <c r="D210" s="95"/>
      <c r="E210" s="70"/>
      <c r="F210" s="19"/>
      <c r="G210" s="19"/>
      <c r="H210" s="19"/>
      <c r="I210" s="19"/>
    </row>
    <row r="211" spans="1:9" ht="12.75" customHeight="1">
      <c r="A211" s="95"/>
      <c r="B211" s="70"/>
      <c r="C211" s="70"/>
      <c r="D211" s="95"/>
      <c r="E211" s="70"/>
      <c r="F211" s="19"/>
      <c r="G211" s="19"/>
      <c r="H211" s="19"/>
      <c r="I211" s="19"/>
    </row>
    <row r="212" spans="1:9" ht="12.75" customHeight="1">
      <c r="A212" s="95"/>
      <c r="B212" s="70"/>
      <c r="C212" s="70"/>
      <c r="D212" s="95"/>
      <c r="E212" s="70"/>
      <c r="F212" s="19"/>
      <c r="G212" s="19"/>
      <c r="H212" s="19"/>
      <c r="I212" s="19"/>
    </row>
    <row r="213" spans="1:9" ht="12.75" customHeight="1">
      <c r="A213" s="95"/>
      <c r="B213" s="70"/>
      <c r="C213" s="70"/>
      <c r="D213" s="95"/>
      <c r="E213" s="70"/>
      <c r="F213" s="19"/>
      <c r="G213" s="19"/>
      <c r="H213" s="19"/>
      <c r="I213" s="19"/>
    </row>
    <row r="214" spans="1:9" ht="12.75" customHeight="1">
      <c r="A214" s="95"/>
      <c r="B214" s="70"/>
      <c r="C214" s="70"/>
      <c r="D214" s="95"/>
      <c r="E214" s="70"/>
      <c r="F214" s="19"/>
      <c r="G214" s="19"/>
      <c r="H214" s="19"/>
      <c r="I214" s="19"/>
    </row>
    <row r="215" spans="1:9" ht="12.75" customHeight="1">
      <c r="A215" s="95"/>
      <c r="B215" s="70"/>
      <c r="C215" s="70"/>
      <c r="D215" s="95"/>
      <c r="E215" s="70"/>
      <c r="F215" s="19"/>
      <c r="G215" s="19"/>
      <c r="H215" s="19"/>
      <c r="I215" s="19"/>
    </row>
    <row r="216" spans="1:9" ht="12.75" customHeight="1">
      <c r="A216" s="95"/>
      <c r="B216" s="70"/>
      <c r="C216" s="70"/>
      <c r="D216" s="95"/>
      <c r="E216" s="70"/>
      <c r="F216" s="19"/>
      <c r="G216" s="19"/>
      <c r="H216" s="19"/>
      <c r="I216" s="19"/>
    </row>
    <row r="217" spans="1:9" ht="12.75" customHeight="1">
      <c r="A217" s="95"/>
      <c r="B217" s="70"/>
      <c r="C217" s="70"/>
      <c r="D217" s="95"/>
      <c r="E217" s="70"/>
      <c r="F217" s="19"/>
      <c r="G217" s="19"/>
      <c r="H217" s="19"/>
      <c r="I217" s="19"/>
    </row>
    <row r="218" spans="1:9" ht="12.75" customHeight="1">
      <c r="A218" s="95"/>
      <c r="B218" s="70"/>
      <c r="C218" s="70"/>
      <c r="D218" s="95"/>
      <c r="E218" s="70"/>
      <c r="F218" s="19"/>
      <c r="G218" s="19"/>
      <c r="H218" s="19"/>
      <c r="I218" s="19"/>
    </row>
    <row r="219" spans="1:9" ht="12.75" customHeight="1">
      <c r="A219" s="95"/>
      <c r="B219" s="70"/>
      <c r="C219" s="70"/>
      <c r="D219" s="95"/>
      <c r="E219" s="70"/>
      <c r="F219" s="19"/>
      <c r="G219" s="19"/>
      <c r="H219" s="19"/>
      <c r="I219" s="19"/>
    </row>
    <row r="220" spans="1:9" ht="12.75" customHeight="1">
      <c r="A220" s="95"/>
      <c r="B220" s="70"/>
      <c r="C220" s="70"/>
      <c r="D220" s="95"/>
      <c r="E220" s="70"/>
      <c r="F220" s="19"/>
      <c r="G220" s="19"/>
      <c r="H220" s="19"/>
      <c r="I220" s="19"/>
    </row>
    <row r="221" spans="1:9" ht="12.75" customHeight="1">
      <c r="A221" s="95"/>
      <c r="B221" s="70"/>
      <c r="C221" s="70"/>
      <c r="D221" s="95"/>
      <c r="E221" s="70"/>
      <c r="F221" s="19"/>
      <c r="G221" s="19"/>
      <c r="H221" s="19"/>
      <c r="I221" s="19"/>
    </row>
    <row r="222" spans="1:9" ht="12.75" customHeight="1">
      <c r="A222" s="95"/>
      <c r="B222" s="70"/>
      <c r="C222" s="70"/>
      <c r="D222" s="95"/>
      <c r="E222" s="70"/>
      <c r="F222" s="19"/>
      <c r="G222" s="19"/>
      <c r="H222" s="19"/>
      <c r="I222" s="19"/>
    </row>
    <row r="223" spans="1:9" ht="12.75" customHeight="1">
      <c r="A223" s="95"/>
      <c r="B223" s="70"/>
      <c r="C223" s="70"/>
      <c r="D223" s="95"/>
      <c r="E223" s="70"/>
      <c r="F223" s="19"/>
      <c r="G223" s="19"/>
      <c r="H223" s="19"/>
      <c r="I223" s="19"/>
    </row>
    <row r="224" spans="1:9" ht="12.75" customHeight="1">
      <c r="A224" s="95"/>
      <c r="B224" s="70"/>
      <c r="C224" s="70"/>
      <c r="D224" s="95"/>
      <c r="E224" s="70"/>
      <c r="F224" s="19"/>
      <c r="G224" s="19"/>
      <c r="H224" s="19"/>
      <c r="I224" s="19"/>
    </row>
    <row r="225" spans="1:9" ht="12.75" customHeight="1">
      <c r="A225" s="95"/>
      <c r="B225" s="70"/>
      <c r="C225" s="70"/>
      <c r="D225" s="95"/>
      <c r="E225" s="70"/>
      <c r="F225" s="19"/>
      <c r="G225" s="19"/>
      <c r="H225" s="19"/>
      <c r="I225" s="19"/>
    </row>
    <row r="226" spans="1:9" ht="12.75" customHeight="1">
      <c r="A226" s="95"/>
      <c r="B226" s="70"/>
      <c r="C226" s="70"/>
      <c r="D226" s="95"/>
      <c r="E226" s="70"/>
      <c r="F226" s="19"/>
      <c r="G226" s="19"/>
      <c r="H226" s="19"/>
      <c r="I226" s="19"/>
    </row>
    <row r="227" spans="1:9" ht="12.75" customHeight="1">
      <c r="A227" s="95"/>
      <c r="B227" s="70"/>
      <c r="C227" s="70"/>
      <c r="D227" s="95"/>
      <c r="E227" s="70"/>
      <c r="F227" s="19"/>
      <c r="G227" s="19"/>
      <c r="H227" s="19"/>
      <c r="I227" s="19"/>
    </row>
    <row r="228" spans="1:9" ht="12.75" customHeight="1">
      <c r="A228" s="95"/>
      <c r="B228" s="70"/>
      <c r="C228" s="70"/>
      <c r="D228" s="95"/>
      <c r="E228" s="70"/>
      <c r="F228" s="19"/>
      <c r="G228" s="19"/>
      <c r="H228" s="19"/>
      <c r="I228" s="19"/>
    </row>
    <row r="229" spans="1:9" ht="12.75" customHeight="1">
      <c r="A229" s="95"/>
      <c r="B229" s="70"/>
      <c r="C229" s="70"/>
      <c r="D229" s="95"/>
      <c r="E229" s="70"/>
      <c r="F229" s="19"/>
      <c r="G229" s="19"/>
      <c r="H229" s="19"/>
      <c r="I229" s="19"/>
    </row>
    <row r="230" spans="1:9" ht="12.75" customHeight="1">
      <c r="A230" s="95"/>
      <c r="B230" s="70"/>
      <c r="C230" s="70"/>
      <c r="D230" s="95"/>
      <c r="E230" s="70"/>
      <c r="F230" s="19"/>
      <c r="G230" s="19"/>
      <c r="H230" s="19"/>
      <c r="I230" s="19"/>
    </row>
    <row r="231" spans="1:9" ht="12.75" customHeight="1">
      <c r="A231" s="95"/>
      <c r="B231" s="70"/>
      <c r="C231" s="70"/>
      <c r="D231" s="95"/>
      <c r="E231" s="70"/>
      <c r="F231" s="19"/>
      <c r="G231" s="19"/>
      <c r="H231" s="19"/>
      <c r="I231" s="19"/>
    </row>
    <row r="232" spans="1:9" ht="12.75" customHeight="1">
      <c r="A232" s="95"/>
      <c r="B232" s="70"/>
      <c r="C232" s="70"/>
      <c r="D232" s="95"/>
      <c r="E232" s="70"/>
      <c r="F232" s="19"/>
      <c r="G232" s="19"/>
      <c r="H232" s="19"/>
      <c r="I232" s="19"/>
    </row>
    <row r="233" spans="1:9" ht="12.75" customHeight="1">
      <c r="A233" s="95"/>
      <c r="B233" s="70"/>
      <c r="C233" s="70"/>
      <c r="D233" s="95"/>
      <c r="E233" s="70"/>
      <c r="F233" s="19"/>
      <c r="G233" s="19"/>
      <c r="H233" s="19"/>
      <c r="I233" s="19"/>
    </row>
    <row r="234" spans="1:9" ht="12.75" customHeight="1">
      <c r="A234" s="95"/>
      <c r="B234" s="70"/>
      <c r="C234" s="70"/>
      <c r="D234" s="95"/>
      <c r="E234" s="70"/>
      <c r="F234" s="19"/>
      <c r="G234" s="19"/>
      <c r="H234" s="19"/>
      <c r="I234" s="19"/>
    </row>
    <row r="235" spans="1:9" ht="12.75" customHeight="1">
      <c r="A235" s="95"/>
      <c r="B235" s="70"/>
      <c r="C235" s="70"/>
      <c r="D235" s="95"/>
      <c r="E235" s="70"/>
      <c r="F235" s="19"/>
      <c r="G235" s="19"/>
      <c r="H235" s="19"/>
      <c r="I235" s="19"/>
    </row>
    <row r="236" spans="1:9" ht="12.75" customHeight="1">
      <c r="A236" s="95"/>
      <c r="B236" s="70"/>
      <c r="C236" s="70"/>
      <c r="D236" s="95"/>
      <c r="E236" s="70"/>
      <c r="F236" s="19"/>
      <c r="G236" s="19"/>
      <c r="H236" s="19"/>
      <c r="I236" s="19"/>
    </row>
    <row r="237" spans="1:9" ht="12.75" customHeight="1">
      <c r="A237" s="95"/>
      <c r="B237" s="70"/>
      <c r="C237" s="70"/>
      <c r="D237" s="95"/>
      <c r="E237" s="70"/>
      <c r="F237" s="19"/>
      <c r="G237" s="19"/>
      <c r="H237" s="19"/>
      <c r="I237" s="19"/>
    </row>
    <row r="238" spans="1:9" ht="12.75" customHeight="1">
      <c r="A238" s="95"/>
      <c r="B238" s="70"/>
      <c r="C238" s="70"/>
      <c r="D238" s="95"/>
      <c r="E238" s="70"/>
      <c r="F238" s="19"/>
      <c r="G238" s="19"/>
      <c r="H238" s="19"/>
      <c r="I238" s="19"/>
    </row>
    <row r="239" spans="1:9" ht="12.75" customHeight="1">
      <c r="A239" s="95"/>
      <c r="B239" s="70"/>
      <c r="C239" s="70"/>
      <c r="D239" s="95"/>
      <c r="E239" s="70"/>
      <c r="F239" s="19"/>
      <c r="G239" s="19"/>
      <c r="H239" s="19"/>
      <c r="I239" s="19"/>
    </row>
    <row r="240" spans="1:9" ht="12.75" customHeight="1">
      <c r="A240" s="95"/>
      <c r="B240" s="70"/>
      <c r="C240" s="70"/>
      <c r="D240" s="95"/>
      <c r="E240" s="70"/>
      <c r="F240" s="19"/>
      <c r="G240" s="19"/>
      <c r="H240" s="19"/>
      <c r="I240" s="19"/>
    </row>
    <row r="241" spans="1:9" ht="12.75" customHeight="1">
      <c r="A241" s="95"/>
      <c r="B241" s="70"/>
      <c r="C241" s="70"/>
      <c r="D241" s="95"/>
      <c r="E241" s="70"/>
      <c r="F241" s="19"/>
      <c r="G241" s="19"/>
      <c r="H241" s="19"/>
      <c r="I241" s="19"/>
    </row>
    <row r="242" spans="1:9" ht="12.75" customHeight="1">
      <c r="A242" s="95"/>
      <c r="B242" s="70"/>
      <c r="C242" s="70"/>
      <c r="D242" s="95"/>
      <c r="E242" s="70"/>
      <c r="F242" s="19"/>
      <c r="G242" s="19"/>
      <c r="H242" s="19"/>
      <c r="I242" s="19"/>
    </row>
    <row r="243" spans="1:9" ht="12.75" customHeight="1">
      <c r="A243" s="95"/>
      <c r="B243" s="70"/>
      <c r="C243" s="70"/>
      <c r="D243" s="95"/>
      <c r="E243" s="70"/>
      <c r="F243" s="19"/>
      <c r="G243" s="19"/>
      <c r="H243" s="19"/>
      <c r="I243" s="19"/>
    </row>
    <row r="244" spans="1:9" ht="12.75" customHeight="1">
      <c r="A244" s="95"/>
      <c r="B244" s="70"/>
      <c r="C244" s="70"/>
      <c r="D244" s="95"/>
      <c r="E244" s="70"/>
      <c r="F244" s="19"/>
      <c r="G244" s="19"/>
      <c r="H244" s="19"/>
      <c r="I244" s="19"/>
    </row>
    <row r="245" spans="1:9">
      <c r="A245" s="90"/>
    </row>
  </sheetData>
  <pageMargins left="0.75" right="0.75" top="1" bottom="1" header="0.5" footer="0.5"/>
  <pageSetup scale="10" orientation="landscape"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43337-0D88-477A-9B5F-184870ECF322}">
  <sheetPr>
    <pageSetUpPr fitToPage="1"/>
  </sheetPr>
  <dimension ref="A1:T245"/>
  <sheetViews>
    <sheetView zoomScaleNormal="100" workbookViewId="0">
      <selection activeCell="A31" sqref="A31"/>
    </sheetView>
  </sheetViews>
  <sheetFormatPr defaultRowHeight="12.75"/>
  <cols>
    <col min="1" max="13" width="17.5703125" customWidth="1"/>
    <col min="14" max="20" width="11.140625" customWidth="1"/>
  </cols>
  <sheetData>
    <row r="1" spans="1:20" s="13" customFormat="1" ht="15.75" customHeight="1" thickBot="1">
      <c r="A1" s="39" t="s">
        <v>115</v>
      </c>
      <c r="B1" s="39"/>
      <c r="C1" s="39"/>
      <c r="D1" s="39"/>
      <c r="E1" s="39"/>
      <c r="F1" s="39"/>
      <c r="G1" s="39"/>
      <c r="H1" s="39"/>
      <c r="I1" s="94"/>
      <c r="J1" s="26"/>
    </row>
    <row r="2" spans="1:20" s="13" customFormat="1" ht="15.75" customHeight="1" thickBot="1">
      <c r="A2" s="57" t="s">
        <v>2</v>
      </c>
      <c r="B2" s="25"/>
      <c r="C2" s="25"/>
      <c r="D2" s="25"/>
      <c r="E2" s="25"/>
      <c r="F2" s="25"/>
      <c r="G2" s="25"/>
      <c r="H2" s="25"/>
      <c r="I2" s="25"/>
      <c r="J2" s="55"/>
    </row>
    <row r="3" spans="1:20" s="13" customFormat="1" ht="15.75" customHeight="1" thickBot="1">
      <c r="A3" s="57"/>
      <c r="B3" s="40" t="s">
        <v>33</v>
      </c>
      <c r="C3" s="42" t="s">
        <v>83</v>
      </c>
      <c r="D3" s="25"/>
      <c r="E3" s="25"/>
      <c r="F3" s="25"/>
      <c r="G3" s="25"/>
      <c r="H3" s="25"/>
      <c r="I3" s="25"/>
      <c r="J3" s="25"/>
    </row>
    <row r="4" spans="1:20" s="13" customFormat="1" ht="15.75" customHeight="1" thickBot="1">
      <c r="A4" s="57"/>
      <c r="B4" s="40" t="s">
        <v>34</v>
      </c>
      <c r="C4" s="42" t="s">
        <v>57</v>
      </c>
      <c r="D4" s="25"/>
      <c r="E4" s="25"/>
      <c r="F4" s="25"/>
      <c r="G4" s="25"/>
      <c r="H4" s="25"/>
      <c r="I4" s="25"/>
      <c r="J4" s="25"/>
    </row>
    <row r="5" spans="1:20" s="13" customFormat="1" ht="15.75" customHeight="1">
      <c r="A5" s="57"/>
      <c r="B5" s="25"/>
      <c r="C5" s="25"/>
      <c r="D5" s="25"/>
      <c r="E5" s="104" t="s">
        <v>113</v>
      </c>
      <c r="F5" s="104" t="s">
        <v>113</v>
      </c>
      <c r="G5" s="104" t="s">
        <v>113</v>
      </c>
      <c r="H5" s="25"/>
      <c r="I5" s="25"/>
      <c r="J5" s="25"/>
    </row>
    <row r="6" spans="1:20" s="13" customFormat="1" ht="15.75" customHeight="1" thickBot="1">
      <c r="A6" s="57" t="s">
        <v>3</v>
      </c>
      <c r="B6" s="25"/>
      <c r="C6" s="101" t="s">
        <v>29</v>
      </c>
      <c r="D6" s="101" t="s">
        <v>112</v>
      </c>
      <c r="E6" s="101" t="s">
        <v>4</v>
      </c>
      <c r="F6" s="101" t="s">
        <v>24</v>
      </c>
      <c r="G6" s="101" t="s">
        <v>25</v>
      </c>
      <c r="H6" s="25"/>
      <c r="I6" s="25"/>
      <c r="J6" s="25"/>
    </row>
    <row r="7" spans="1:20" s="13" customFormat="1" ht="15.75" customHeight="1" thickBot="1">
      <c r="A7" s="57"/>
      <c r="B7" s="25"/>
      <c r="C7" s="102"/>
      <c r="D7" s="103" t="s">
        <v>23</v>
      </c>
      <c r="E7" s="103" t="s">
        <v>23</v>
      </c>
      <c r="F7" s="103" t="s">
        <v>23</v>
      </c>
      <c r="G7" s="103" t="s">
        <v>23</v>
      </c>
      <c r="H7" s="25"/>
      <c r="I7" s="25"/>
      <c r="J7" s="25"/>
    </row>
    <row r="8" spans="1:20" s="13" customFormat="1" ht="15.75" customHeight="1" thickBot="1">
      <c r="A8" s="57"/>
      <c r="B8" s="40" t="s">
        <v>5</v>
      </c>
      <c r="C8" s="93">
        <f>LOOKUP("End of Data",J99:J244,A99:A244)</f>
        <v>45778</v>
      </c>
      <c r="D8" s="24">
        <f>J27</f>
        <v>5.6296530960682682</v>
      </c>
      <c r="E8" s="84">
        <f>F41</f>
        <v>0</v>
      </c>
      <c r="F8" s="84">
        <f>K47</f>
        <v>5.6296530960682682</v>
      </c>
      <c r="G8" s="84">
        <f>L47</f>
        <v>5.6296530960682682</v>
      </c>
      <c r="H8" s="25"/>
      <c r="I8" s="25"/>
      <c r="J8" s="25"/>
    </row>
    <row r="9" spans="1:20" s="13" customFormat="1" ht="15.75" customHeight="1" thickBot="1">
      <c r="A9" s="26"/>
      <c r="B9" s="41" t="s">
        <v>27</v>
      </c>
      <c r="C9" s="93" t="str">
        <f>IF(LOOKUP("End of Data",J99:J244,D99:D244)=0,"NA",LOOKUP("End of Data",J99:J244,D99:D244))</f>
        <v>NA</v>
      </c>
      <c r="D9" s="24" t="str">
        <f>IF(LOOKUP("End of Data",J99:J244,C99:C244)=0,"NA",LOOKUP("End of Data",J99:J244,C99:C244))</f>
        <v>NA</v>
      </c>
      <c r="E9" s="84" t="str">
        <f>F42</f>
        <v>NA</v>
      </c>
      <c r="F9" s="84" t="str">
        <f>K48</f>
        <v>NA</v>
      </c>
      <c r="G9" s="84" t="str">
        <f>L48</f>
        <v>NA</v>
      </c>
      <c r="H9" s="26"/>
      <c r="I9" s="26"/>
      <c r="J9" s="26"/>
    </row>
    <row r="10" spans="1:20" s="13" customFormat="1" ht="15.75" customHeight="1">
      <c r="A10" s="35"/>
      <c r="C10" s="36"/>
      <c r="D10" s="4"/>
      <c r="E10" s="4"/>
      <c r="F10" s="4"/>
      <c r="H10" s="4"/>
      <c r="I10" s="4"/>
    </row>
    <row r="11" spans="1:20" s="13" customFormat="1" ht="13.15" customHeight="1" thickBot="1">
      <c r="A11" s="48" t="s">
        <v>90</v>
      </c>
      <c r="B11" s="48"/>
      <c r="C11" s="48"/>
      <c r="D11" s="48"/>
      <c r="E11" s="48"/>
      <c r="F11" s="48"/>
      <c r="G11" s="50"/>
      <c r="H11" s="59"/>
      <c r="I11" s="48"/>
      <c r="J11" s="48"/>
      <c r="L11" s="48" t="s">
        <v>148</v>
      </c>
    </row>
    <row r="12" spans="1:20" s="13" customFormat="1" ht="66.75" customHeight="1" thickBot="1">
      <c r="A12" s="58" t="s">
        <v>21</v>
      </c>
      <c r="B12" s="58" t="s">
        <v>109</v>
      </c>
      <c r="C12" s="58" t="s">
        <v>91</v>
      </c>
      <c r="D12" s="58" t="s">
        <v>111</v>
      </c>
      <c r="E12" s="58" t="s">
        <v>142</v>
      </c>
      <c r="F12" s="58" t="s">
        <v>141</v>
      </c>
      <c r="G12" s="58" t="s">
        <v>157</v>
      </c>
      <c r="H12" s="58" t="s">
        <v>110</v>
      </c>
      <c r="I12" s="58" t="s">
        <v>155</v>
      </c>
      <c r="J12" s="58" t="s">
        <v>156</v>
      </c>
      <c r="L12" s="58" t="s">
        <v>21</v>
      </c>
      <c r="M12" s="58" t="s">
        <v>91</v>
      </c>
      <c r="N12" s="58" t="s">
        <v>137</v>
      </c>
      <c r="O12" s="58" t="s">
        <v>143</v>
      </c>
      <c r="P12" s="58" t="s">
        <v>144</v>
      </c>
      <c r="Q12" s="58" t="s">
        <v>138</v>
      </c>
      <c r="R12" s="58" t="s">
        <v>139</v>
      </c>
      <c r="S12" s="58" t="s">
        <v>140</v>
      </c>
      <c r="T12" s="58" t="s">
        <v>136</v>
      </c>
    </row>
    <row r="13" spans="1:20" s="13" customFormat="1" ht="13.15" customHeight="1">
      <c r="B13" s="37" t="s">
        <v>23</v>
      </c>
      <c r="C13" s="33"/>
      <c r="D13" s="37" t="s">
        <v>23</v>
      </c>
      <c r="E13" s="37" t="s">
        <v>23</v>
      </c>
      <c r="F13" s="33" t="s">
        <v>6</v>
      </c>
      <c r="G13" s="33"/>
      <c r="H13" s="37" t="s">
        <v>23</v>
      </c>
      <c r="I13" s="37" t="s">
        <v>23</v>
      </c>
      <c r="J13" s="33" t="s">
        <v>23</v>
      </c>
      <c r="N13" s="33" t="s">
        <v>23</v>
      </c>
      <c r="O13" s="33" t="s">
        <v>23</v>
      </c>
      <c r="P13" s="33" t="s">
        <v>23</v>
      </c>
    </row>
    <row r="14" spans="1:20" s="13" customFormat="1" ht="13.15" customHeight="1">
      <c r="A14" s="56" t="s">
        <v>17</v>
      </c>
      <c r="B14" s="19" t="s">
        <v>59</v>
      </c>
      <c r="C14" s="34" t="s">
        <v>18</v>
      </c>
      <c r="D14" s="107">
        <f>T14</f>
        <v>5.4996104984649996</v>
      </c>
      <c r="E14" s="19">
        <v>-0.416274288241051</v>
      </c>
      <c r="F14" s="19">
        <v>11.8</v>
      </c>
      <c r="G14" s="12" t="s">
        <v>22</v>
      </c>
      <c r="H14" s="19">
        <f>IF(EXACT(D14,"NA"),"NA",D14+E14)</f>
        <v>5.0833362102239485</v>
      </c>
      <c r="I14" s="19">
        <f>IF(EXACT(B14,"NA"),H14,B14)</f>
        <v>5.0833362102239485</v>
      </c>
      <c r="J14" s="19">
        <f t="shared" ref="J14:J25" si="0">(I14*F14)/100</f>
        <v>0.59983367280642597</v>
      </c>
      <c r="L14" s="56" t="str">
        <f t="shared" ref="L14:L25" si="1">A14</f>
        <v>2025-06</v>
      </c>
      <c r="M14" s="34" t="str">
        <f t="shared" ref="M14:M25" si="2">C14</f>
        <v>2025-07</v>
      </c>
      <c r="N14" s="107">
        <v>5.31</v>
      </c>
      <c r="O14" s="107">
        <v>5.2750000000000004</v>
      </c>
      <c r="P14" s="107">
        <v>5.9550000000000001</v>
      </c>
      <c r="Q14" s="18">
        <v>0.28353457900000001</v>
      </c>
      <c r="R14" s="18">
        <v>0.40074955600000001</v>
      </c>
      <c r="S14" s="18">
        <v>0.31571586499999998</v>
      </c>
      <c r="T14" s="107">
        <f t="shared" ref="T14:T25" si="3">IF(EXACT(N14,"NA"),"NA",N14*Q14+O14*R14+P14*S14)</f>
        <v>5.4996104984649996</v>
      </c>
    </row>
    <row r="15" spans="1:20" s="13" customFormat="1" ht="13.15" customHeight="1">
      <c r="A15" s="56" t="s">
        <v>18</v>
      </c>
      <c r="B15" s="19" t="s">
        <v>59</v>
      </c>
      <c r="C15" s="34" t="s">
        <v>20</v>
      </c>
      <c r="D15" s="107">
        <f t="shared" ref="D15:D25" si="4">T15</f>
        <v>5.6367980550549994</v>
      </c>
      <c r="E15" s="19">
        <v>-0.372535291858551</v>
      </c>
      <c r="F15" s="19">
        <v>18.64</v>
      </c>
      <c r="G15" s="12" t="s">
        <v>22</v>
      </c>
      <c r="H15" s="19">
        <f t="shared" ref="H15:H25" si="5">IF(EXACT(D15,"NA"),"NA",D15+E15)</f>
        <v>5.2642627631964487</v>
      </c>
      <c r="I15" s="19">
        <f>IF(EXACT(B15,"NA"),IF(EXACT(H15,"NA"),AVERAGE(I14,I16),H15),B15)</f>
        <v>5.2642627631964487</v>
      </c>
      <c r="J15" s="19">
        <f t="shared" si="0"/>
        <v>0.98125857905981806</v>
      </c>
      <c r="L15" s="56" t="str">
        <f t="shared" si="1"/>
        <v>2025-07</v>
      </c>
      <c r="M15" s="34" t="str">
        <f t="shared" si="2"/>
        <v>2025-09</v>
      </c>
      <c r="N15" s="107">
        <v>5.4524999999999997</v>
      </c>
      <c r="O15" s="107">
        <v>5.42</v>
      </c>
      <c r="P15" s="107">
        <v>6.0774999999999997</v>
      </c>
      <c r="Q15" s="18">
        <v>0.28353457900000001</v>
      </c>
      <c r="R15" s="18">
        <v>0.40074955600000001</v>
      </c>
      <c r="S15" s="18">
        <v>0.31571586499999998</v>
      </c>
      <c r="T15" s="107">
        <f t="shared" si="3"/>
        <v>5.6367980550549994</v>
      </c>
    </row>
    <row r="16" spans="1:20" s="13" customFormat="1" ht="13.15" customHeight="1">
      <c r="A16" s="56" t="s">
        <v>19</v>
      </c>
      <c r="B16" s="19" t="s">
        <v>59</v>
      </c>
      <c r="C16" s="34" t="s">
        <v>20</v>
      </c>
      <c r="D16" s="107">
        <f t="shared" si="4"/>
        <v>5.6367980550549994</v>
      </c>
      <c r="E16" s="19">
        <v>-0.120316283515825</v>
      </c>
      <c r="F16" s="19">
        <v>12.48</v>
      </c>
      <c r="G16" s="12" t="s">
        <v>22</v>
      </c>
      <c r="H16" s="19">
        <f t="shared" si="5"/>
        <v>5.5164817715391745</v>
      </c>
      <c r="I16" s="19">
        <f t="shared" ref="I16:I24" si="6">IF(EXACT(B16,"NA"),IF(EXACT(H16,"NA"),AVERAGE(I15,I17),H16),B16)</f>
        <v>5.5164817715391745</v>
      </c>
      <c r="J16" s="19">
        <f t="shared" si="0"/>
        <v>0.68845692508808898</v>
      </c>
      <c r="L16" s="56" t="str">
        <f t="shared" si="1"/>
        <v>2025-08</v>
      </c>
      <c r="M16" s="34" t="str">
        <f t="shared" si="2"/>
        <v>2025-09</v>
      </c>
      <c r="N16" s="107">
        <v>5.4524999999999997</v>
      </c>
      <c r="O16" s="107">
        <v>5.42</v>
      </c>
      <c r="P16" s="107">
        <v>6.0774999999999997</v>
      </c>
      <c r="Q16" s="18">
        <v>0.28353457900000001</v>
      </c>
      <c r="R16" s="18">
        <v>0.40074955600000001</v>
      </c>
      <c r="S16" s="18">
        <v>0.31571586499999998</v>
      </c>
      <c r="T16" s="107">
        <f t="shared" si="3"/>
        <v>5.6367980550549994</v>
      </c>
    </row>
    <row r="17" spans="1:20" s="13" customFormat="1" ht="13.15" customHeight="1">
      <c r="A17" s="56" t="s">
        <v>20</v>
      </c>
      <c r="B17" s="19" t="s">
        <v>59</v>
      </c>
      <c r="C17" s="34" t="s">
        <v>60</v>
      </c>
      <c r="D17" s="107">
        <f t="shared" si="4"/>
        <v>5.8516500144874994</v>
      </c>
      <c r="E17" s="19">
        <v>-0.13611125178690001</v>
      </c>
      <c r="F17" s="19">
        <v>10.1</v>
      </c>
      <c r="G17" s="12" t="s">
        <v>22</v>
      </c>
      <c r="H17" s="19">
        <f t="shared" si="5"/>
        <v>5.7155387627005991</v>
      </c>
      <c r="I17" s="19">
        <f t="shared" si="6"/>
        <v>5.7155387627005991</v>
      </c>
      <c r="J17" s="19">
        <f t="shared" si="0"/>
        <v>0.57726941503276052</v>
      </c>
      <c r="L17" s="56" t="str">
        <f t="shared" si="1"/>
        <v>2025-09</v>
      </c>
      <c r="M17" s="34" t="str">
        <f t="shared" si="2"/>
        <v>2025-12</v>
      </c>
      <c r="N17" s="107">
        <v>5.6825000000000001</v>
      </c>
      <c r="O17" s="107">
        <v>5.6574999999999998</v>
      </c>
      <c r="P17" s="107">
        <v>6.25</v>
      </c>
      <c r="Q17" s="18">
        <v>0.28353457900000001</v>
      </c>
      <c r="R17" s="18">
        <v>0.40074955600000001</v>
      </c>
      <c r="S17" s="18">
        <v>0.31571586499999998</v>
      </c>
      <c r="T17" s="107">
        <f t="shared" si="3"/>
        <v>5.8516500144874994</v>
      </c>
    </row>
    <row r="18" spans="1:20" s="13" customFormat="1" ht="13.15" customHeight="1">
      <c r="A18" s="56" t="s">
        <v>61</v>
      </c>
      <c r="B18" s="19" t="s">
        <v>59</v>
      </c>
      <c r="C18" s="34" t="s">
        <v>60</v>
      </c>
      <c r="D18" s="107">
        <f t="shared" si="4"/>
        <v>5.8516500144874994</v>
      </c>
      <c r="E18" s="19">
        <v>-0.150719019782425</v>
      </c>
      <c r="F18" s="19">
        <v>6.84</v>
      </c>
      <c r="G18" s="12" t="s">
        <v>22</v>
      </c>
      <c r="H18" s="19">
        <f t="shared" si="5"/>
        <v>5.7009309947050744</v>
      </c>
      <c r="I18" s="19">
        <f t="shared" si="6"/>
        <v>5.7009309947050744</v>
      </c>
      <c r="J18" s="19">
        <f t="shared" si="0"/>
        <v>0.38994368003782709</v>
      </c>
      <c r="L18" s="56" t="str">
        <f t="shared" si="1"/>
        <v>2025-10</v>
      </c>
      <c r="M18" s="34" t="str">
        <f t="shared" si="2"/>
        <v>2025-12</v>
      </c>
      <c r="N18" s="107">
        <v>5.6825000000000001</v>
      </c>
      <c r="O18" s="107">
        <v>5.6574999999999998</v>
      </c>
      <c r="P18" s="107">
        <v>6.25</v>
      </c>
      <c r="Q18" s="18">
        <v>0.28353457900000001</v>
      </c>
      <c r="R18" s="18">
        <v>0.40074955600000001</v>
      </c>
      <c r="S18" s="18">
        <v>0.31571586499999998</v>
      </c>
      <c r="T18" s="107">
        <f t="shared" si="3"/>
        <v>5.8516500144874994</v>
      </c>
    </row>
    <row r="19" spans="1:20" s="13" customFormat="1" ht="13.15" customHeight="1">
      <c r="A19" s="56" t="s">
        <v>62</v>
      </c>
      <c r="B19" s="19" t="s">
        <v>59</v>
      </c>
      <c r="C19" s="34" t="s">
        <v>60</v>
      </c>
      <c r="D19" s="107">
        <f t="shared" si="4"/>
        <v>5.8516500144874994</v>
      </c>
      <c r="E19" s="19">
        <v>-0.102002300122775</v>
      </c>
      <c r="F19" s="19">
        <v>5.16</v>
      </c>
      <c r="G19" s="12" t="s">
        <v>22</v>
      </c>
      <c r="H19" s="19">
        <f t="shared" si="5"/>
        <v>5.7496477143647242</v>
      </c>
      <c r="I19" s="19">
        <f t="shared" si="6"/>
        <v>5.7496477143647242</v>
      </c>
      <c r="J19" s="19">
        <f t="shared" si="0"/>
        <v>0.29668182206121974</v>
      </c>
      <c r="L19" s="56" t="str">
        <f t="shared" si="1"/>
        <v>2025-11</v>
      </c>
      <c r="M19" s="34" t="str">
        <f t="shared" si="2"/>
        <v>2025-12</v>
      </c>
      <c r="N19" s="107">
        <v>5.6825000000000001</v>
      </c>
      <c r="O19" s="107">
        <v>5.6574999999999998</v>
      </c>
      <c r="P19" s="107">
        <v>6.25</v>
      </c>
      <c r="Q19" s="18">
        <v>0.28353457900000001</v>
      </c>
      <c r="R19" s="18">
        <v>0.40074955600000001</v>
      </c>
      <c r="S19" s="18">
        <v>0.31571586499999998</v>
      </c>
      <c r="T19" s="107">
        <f t="shared" si="3"/>
        <v>5.8516500144874994</v>
      </c>
    </row>
    <row r="20" spans="1:20" s="13" customFormat="1" ht="13.15" customHeight="1">
      <c r="A20" s="56" t="s">
        <v>60</v>
      </c>
      <c r="B20" s="19" t="s">
        <v>59</v>
      </c>
      <c r="C20" s="34" t="s">
        <v>63</v>
      </c>
      <c r="D20" s="107">
        <f t="shared" si="4"/>
        <v>6.0392533700825002</v>
      </c>
      <c r="E20" s="19">
        <v>-1.26330082815747E-2</v>
      </c>
      <c r="F20" s="19">
        <v>8.44</v>
      </c>
      <c r="G20" s="12" t="s">
        <v>22</v>
      </c>
      <c r="H20" s="19">
        <f t="shared" si="5"/>
        <v>6.0266203618009255</v>
      </c>
      <c r="I20" s="19">
        <f t="shared" si="6"/>
        <v>6.0266203618009255</v>
      </c>
      <c r="J20" s="19">
        <f t="shared" si="0"/>
        <v>0.50864675853599806</v>
      </c>
      <c r="L20" s="56" t="str">
        <f t="shared" si="1"/>
        <v>2025-12</v>
      </c>
      <c r="M20" s="34" t="str">
        <f t="shared" si="2"/>
        <v>2026-03</v>
      </c>
      <c r="N20" s="107">
        <v>5.88</v>
      </c>
      <c r="O20" s="107">
        <v>5.85</v>
      </c>
      <c r="P20" s="107">
        <v>6.4225000000000003</v>
      </c>
      <c r="Q20" s="18">
        <v>0.28353457900000001</v>
      </c>
      <c r="R20" s="18">
        <v>0.40074955600000001</v>
      </c>
      <c r="S20" s="18">
        <v>0.31571586499999998</v>
      </c>
      <c r="T20" s="107">
        <f t="shared" si="3"/>
        <v>6.0392533700825002</v>
      </c>
    </row>
    <row r="21" spans="1:20" s="13" customFormat="1" ht="13.15" customHeight="1">
      <c r="A21" s="56" t="s">
        <v>64</v>
      </c>
      <c r="B21" s="19" t="s">
        <v>59</v>
      </c>
      <c r="C21" s="34" t="s">
        <v>63</v>
      </c>
      <c r="D21" s="107">
        <f t="shared" si="4"/>
        <v>6.0392533700825002</v>
      </c>
      <c r="E21" s="19">
        <v>1.37963622592506E-2</v>
      </c>
      <c r="F21" s="19">
        <v>8.1999999999999993</v>
      </c>
      <c r="G21" s="12" t="s">
        <v>22</v>
      </c>
      <c r="H21" s="19">
        <f t="shared" si="5"/>
        <v>6.0530497323417505</v>
      </c>
      <c r="I21" s="19">
        <f t="shared" si="6"/>
        <v>6.0530497323417505</v>
      </c>
      <c r="J21" s="19">
        <f t="shared" si="0"/>
        <v>0.49635007805202347</v>
      </c>
      <c r="L21" s="56" t="str">
        <f t="shared" si="1"/>
        <v>2026-01</v>
      </c>
      <c r="M21" s="34" t="str">
        <f t="shared" si="2"/>
        <v>2026-03</v>
      </c>
      <c r="N21" s="107">
        <v>5.88</v>
      </c>
      <c r="O21" s="107">
        <v>5.85</v>
      </c>
      <c r="P21" s="107">
        <v>6.4225000000000003</v>
      </c>
      <c r="Q21" s="18">
        <v>0.28353457900000001</v>
      </c>
      <c r="R21" s="18">
        <v>0.40074955600000001</v>
      </c>
      <c r="S21" s="18">
        <v>0.31571586499999998</v>
      </c>
      <c r="T21" s="107">
        <f t="shared" si="3"/>
        <v>6.0392533700825002</v>
      </c>
    </row>
    <row r="22" spans="1:20" s="13" customFormat="1" ht="13.15" customHeight="1">
      <c r="A22" s="56" t="s">
        <v>65</v>
      </c>
      <c r="B22" s="19" t="s">
        <v>59</v>
      </c>
      <c r="C22" s="34" t="s">
        <v>63</v>
      </c>
      <c r="D22" s="107">
        <f t="shared" si="4"/>
        <v>6.0392533700825002</v>
      </c>
      <c r="E22" s="19">
        <v>3.2456740566875003E-2</v>
      </c>
      <c r="F22" s="19">
        <v>5.04</v>
      </c>
      <c r="G22" s="12" t="s">
        <v>22</v>
      </c>
      <c r="H22" s="19">
        <f t="shared" si="5"/>
        <v>6.0717101106493754</v>
      </c>
      <c r="I22" s="19">
        <f t="shared" si="6"/>
        <v>6.0717101106493754</v>
      </c>
      <c r="J22" s="19">
        <f t="shared" si="0"/>
        <v>0.30601418957672855</v>
      </c>
      <c r="L22" s="56" t="str">
        <f t="shared" si="1"/>
        <v>2026-02</v>
      </c>
      <c r="M22" s="34" t="str">
        <f t="shared" si="2"/>
        <v>2026-03</v>
      </c>
      <c r="N22" s="107">
        <v>5.88</v>
      </c>
      <c r="O22" s="107">
        <v>5.85</v>
      </c>
      <c r="P22" s="107">
        <v>6.4225000000000003</v>
      </c>
      <c r="Q22" s="18">
        <v>0.28353457900000001</v>
      </c>
      <c r="R22" s="18">
        <v>0.40074955600000001</v>
      </c>
      <c r="S22" s="18">
        <v>0.31571586499999998</v>
      </c>
      <c r="T22" s="107">
        <f t="shared" si="3"/>
        <v>6.0392533700825002</v>
      </c>
    </row>
    <row r="23" spans="1:20" s="13" customFormat="1" ht="13.15" customHeight="1">
      <c r="A23" s="56" t="s">
        <v>63</v>
      </c>
      <c r="B23" s="19" t="s">
        <v>59</v>
      </c>
      <c r="C23" s="34" t="s">
        <v>66</v>
      </c>
      <c r="D23" s="107">
        <f t="shared" si="4"/>
        <v>6.1431710429775004</v>
      </c>
      <c r="E23" s="19">
        <v>-0.14442823170874999</v>
      </c>
      <c r="F23" s="19">
        <v>5.0199999999999996</v>
      </c>
      <c r="G23" s="12" t="s">
        <v>22</v>
      </c>
      <c r="H23" s="19">
        <f t="shared" si="5"/>
        <v>5.99874281126875</v>
      </c>
      <c r="I23" s="19">
        <f t="shared" si="6"/>
        <v>5.99874281126875</v>
      </c>
      <c r="J23" s="19">
        <f t="shared" si="0"/>
        <v>0.30113688912569125</v>
      </c>
      <c r="L23" s="56" t="str">
        <f t="shared" si="1"/>
        <v>2026-03</v>
      </c>
      <c r="M23" s="34" t="str">
        <f t="shared" si="2"/>
        <v>2026-05</v>
      </c>
      <c r="N23" s="107">
        <v>5.9874999999999998</v>
      </c>
      <c r="O23" s="107">
        <v>5.9524999999999997</v>
      </c>
      <c r="P23" s="107">
        <v>6.5250000000000004</v>
      </c>
      <c r="Q23" s="18">
        <v>0.28353457900000001</v>
      </c>
      <c r="R23" s="18">
        <v>0.40074955600000001</v>
      </c>
      <c r="S23" s="18">
        <v>0.31571586499999998</v>
      </c>
      <c r="T23" s="107">
        <f t="shared" si="3"/>
        <v>6.1431710429775004</v>
      </c>
    </row>
    <row r="24" spans="1:20" s="13" customFormat="1" ht="13.15" customHeight="1">
      <c r="A24" s="56" t="s">
        <v>67</v>
      </c>
      <c r="B24" s="19" t="s">
        <v>59</v>
      </c>
      <c r="C24" s="34" t="s">
        <v>66</v>
      </c>
      <c r="D24" s="107">
        <f t="shared" si="4"/>
        <v>6.1431710429775004</v>
      </c>
      <c r="E24" s="19">
        <v>-0.22192055832287499</v>
      </c>
      <c r="F24" s="19">
        <v>4.62</v>
      </c>
      <c r="G24" s="12" t="s">
        <v>22</v>
      </c>
      <c r="H24" s="19">
        <f t="shared" si="5"/>
        <v>5.9212504846546254</v>
      </c>
      <c r="I24" s="19">
        <f t="shared" si="6"/>
        <v>5.9212504846546254</v>
      </c>
      <c r="J24" s="19">
        <f t="shared" si="0"/>
        <v>0.27356177239104368</v>
      </c>
      <c r="L24" s="56" t="str">
        <f t="shared" si="1"/>
        <v>2026-04</v>
      </c>
      <c r="M24" s="34" t="str">
        <f t="shared" si="2"/>
        <v>2026-05</v>
      </c>
      <c r="N24" s="107">
        <v>5.9874999999999998</v>
      </c>
      <c r="O24" s="107">
        <v>5.9524999999999997</v>
      </c>
      <c r="P24" s="107">
        <v>6.5250000000000004</v>
      </c>
      <c r="Q24" s="18">
        <v>0.28353457900000001</v>
      </c>
      <c r="R24" s="18">
        <v>0.40074955600000001</v>
      </c>
      <c r="S24" s="18">
        <v>0.31571586499999998</v>
      </c>
      <c r="T24" s="107">
        <f t="shared" si="3"/>
        <v>6.1431710429775004</v>
      </c>
    </row>
    <row r="25" spans="1:20" s="13" customFormat="1" ht="13.15" customHeight="1">
      <c r="A25" s="56" t="s">
        <v>66</v>
      </c>
      <c r="B25" s="19" t="s">
        <v>59</v>
      </c>
      <c r="C25" s="34" t="s">
        <v>66</v>
      </c>
      <c r="D25" s="107">
        <f t="shared" si="4"/>
        <v>6.1431710429775004</v>
      </c>
      <c r="E25" s="19">
        <v>-0.39182365771400002</v>
      </c>
      <c r="F25" s="19">
        <v>3.66</v>
      </c>
      <c r="G25" s="12" t="s">
        <v>22</v>
      </c>
      <c r="H25" s="19">
        <f t="shared" si="5"/>
        <v>5.7513473852635002</v>
      </c>
      <c r="I25" s="19">
        <f t="shared" ref="I25" si="7">IF(EXACT(B25,"NA"),H25,B25)</f>
        <v>5.7513473852635002</v>
      </c>
      <c r="J25" s="19">
        <f t="shared" si="0"/>
        <v>0.21049931430064411</v>
      </c>
      <c r="L25" s="56" t="str">
        <f t="shared" si="1"/>
        <v>2026-05</v>
      </c>
      <c r="M25" s="34" t="str">
        <f t="shared" si="2"/>
        <v>2026-05</v>
      </c>
      <c r="N25" s="107">
        <v>5.9874999999999998</v>
      </c>
      <c r="O25" s="107">
        <v>5.9524999999999997</v>
      </c>
      <c r="P25" s="107">
        <v>6.5250000000000004</v>
      </c>
      <c r="Q25" s="18">
        <v>0.28353457900000001</v>
      </c>
      <c r="R25" s="18">
        <v>0.40074955600000001</v>
      </c>
      <c r="S25" s="18">
        <v>0.31571586499999998</v>
      </c>
      <c r="T25" s="107">
        <f t="shared" si="3"/>
        <v>6.1431710429775004</v>
      </c>
    </row>
    <row r="26" spans="1:20" s="13" customFormat="1" ht="13.15" customHeight="1">
      <c r="A26" s="56"/>
      <c r="B26" s="18"/>
      <c r="C26" s="34"/>
      <c r="D26" s="18"/>
      <c r="E26" s="18"/>
      <c r="F26" s="18"/>
      <c r="G26" s="12"/>
      <c r="H26" s="18"/>
      <c r="I26" s="18"/>
      <c r="J26" s="18"/>
      <c r="M26" s="105"/>
      <c r="O26" s="20"/>
    </row>
    <row r="27" spans="1:20" s="13" customFormat="1" ht="13.15" customHeight="1" thickBot="1">
      <c r="A27" s="17"/>
      <c r="B27" s="16"/>
      <c r="C27" s="16"/>
      <c r="D27" s="16"/>
      <c r="E27" s="31"/>
      <c r="F27" s="89"/>
      <c r="G27" s="89"/>
      <c r="H27" s="44"/>
      <c r="I27" s="87" t="s">
        <v>114</v>
      </c>
      <c r="J27" s="88">
        <f>SUM(J14:J25)</f>
        <v>5.6296530960682682</v>
      </c>
      <c r="K27" s="20"/>
      <c r="L27" s="17"/>
      <c r="M27" s="106"/>
      <c r="N27" s="17"/>
      <c r="O27" s="17"/>
      <c r="P27" s="17"/>
      <c r="Q27" s="17"/>
      <c r="R27" s="17"/>
      <c r="S27" s="17"/>
      <c r="T27" s="17"/>
    </row>
    <row r="28" spans="1:20" ht="12.75" customHeight="1">
      <c r="A28" s="13" t="s">
        <v>89</v>
      </c>
      <c r="D28" s="3"/>
      <c r="F28" s="5"/>
      <c r="H28" s="3"/>
      <c r="L28" s="13" t="s">
        <v>146</v>
      </c>
    </row>
    <row r="29" spans="1:20" ht="12.75" customHeight="1">
      <c r="A29" s="13" t="s">
        <v>135</v>
      </c>
      <c r="L29" s="13" t="s">
        <v>147</v>
      </c>
    </row>
    <row r="30" spans="1:20" ht="12.75" customHeight="1">
      <c r="A30" s="13" t="s">
        <v>149</v>
      </c>
      <c r="L30" t="s">
        <v>145</v>
      </c>
    </row>
    <row r="31" spans="1:20" ht="12.75" customHeight="1">
      <c r="A31" s="108" t="s">
        <v>158</v>
      </c>
      <c r="L31" t="s">
        <v>151</v>
      </c>
    </row>
    <row r="32" spans="1:20" ht="12.75" customHeight="1">
      <c r="A32" s="13"/>
    </row>
    <row r="33" spans="1:12" ht="12.75" customHeight="1">
      <c r="A33" s="13"/>
      <c r="L33" s="21"/>
    </row>
    <row r="34" spans="1:12" s="27" customFormat="1" ht="13.5" thickBot="1">
      <c r="A34" s="60" t="s">
        <v>128</v>
      </c>
      <c r="B34" s="61"/>
      <c r="C34" s="30"/>
      <c r="D34" s="30"/>
      <c r="E34" s="30"/>
      <c r="F34" s="30"/>
      <c r="G34" s="30"/>
      <c r="H34" s="62"/>
      <c r="I34" s="62"/>
      <c r="L34" s="47"/>
    </row>
    <row r="35" spans="1:12" s="29" customFormat="1" ht="51" customHeight="1" thickBot="1">
      <c r="A35" s="58"/>
      <c r="B35" s="51" t="s">
        <v>58</v>
      </c>
      <c r="C35" s="51" t="s">
        <v>48</v>
      </c>
      <c r="D35" s="51" t="s">
        <v>49</v>
      </c>
      <c r="E35" s="51" t="s">
        <v>50</v>
      </c>
      <c r="F35" s="51" t="s">
        <v>51</v>
      </c>
      <c r="G35" s="51" t="s">
        <v>73</v>
      </c>
      <c r="H35" s="51" t="s">
        <v>31</v>
      </c>
      <c r="I35" s="51" t="s">
        <v>74</v>
      </c>
      <c r="L35" s="46"/>
    </row>
    <row r="36" spans="1:12" s="29" customFormat="1" ht="13.5" thickBot="1">
      <c r="A36" s="58"/>
      <c r="B36" s="66">
        <v>5.5</v>
      </c>
      <c r="C36" s="67">
        <v>4.58</v>
      </c>
      <c r="D36" s="67">
        <v>5.05</v>
      </c>
      <c r="E36" s="67">
        <v>7.63</v>
      </c>
      <c r="F36" s="67">
        <v>8.83</v>
      </c>
      <c r="G36" s="67">
        <v>6.96</v>
      </c>
      <c r="H36" s="67">
        <f>(SUM(C36+D36+E36+F36+G36)-MAX(C36:G36)-MIN(C36:G36))/3</f>
        <v>6.5466666666666669</v>
      </c>
      <c r="I36" s="67">
        <f>MIN(B36*1.15,MAX(B36,H36*0.85))</f>
        <v>5.5646666666666667</v>
      </c>
      <c r="J36" s="45"/>
      <c r="L36" s="46"/>
    </row>
    <row r="37" spans="1:12" s="29" customFormat="1">
      <c r="A37" s="49"/>
      <c r="B37" s="45"/>
      <c r="C37" s="45"/>
      <c r="D37" s="45"/>
      <c r="E37" s="45"/>
      <c r="F37" s="45"/>
      <c r="G37" s="45"/>
      <c r="H37" s="45"/>
      <c r="I37" s="45"/>
      <c r="J37" s="45"/>
      <c r="L37" s="46"/>
    </row>
    <row r="38" spans="1:12" s="29" customFormat="1">
      <c r="A38" s="49"/>
      <c r="B38" s="45"/>
      <c r="C38" s="45"/>
      <c r="D38" s="45"/>
      <c r="E38" s="45"/>
      <c r="F38" s="45"/>
      <c r="G38" s="45"/>
      <c r="H38" s="45"/>
      <c r="I38" s="45"/>
      <c r="J38" s="45"/>
      <c r="L38" s="46"/>
    </row>
    <row r="39" spans="1:12" ht="13.5" thickBot="1">
      <c r="A39" s="60" t="s">
        <v>131</v>
      </c>
      <c r="B39" s="64"/>
      <c r="C39" s="15"/>
      <c r="D39" s="15"/>
      <c r="E39" s="15"/>
      <c r="F39" s="15"/>
      <c r="G39" s="15"/>
      <c r="L39" s="21"/>
    </row>
    <row r="40" spans="1:12" ht="51" customHeight="1" thickBot="1">
      <c r="A40" s="54"/>
      <c r="B40" s="51" t="s">
        <v>74</v>
      </c>
      <c r="C40" s="71" t="s">
        <v>77</v>
      </c>
      <c r="D40" s="51" t="s">
        <v>78</v>
      </c>
      <c r="E40" s="51" t="s">
        <v>79</v>
      </c>
      <c r="F40" s="74" t="s">
        <v>134</v>
      </c>
      <c r="G40" s="51" t="s">
        <v>80</v>
      </c>
      <c r="L40" s="21"/>
    </row>
    <row r="41" spans="1:12">
      <c r="A41" s="52" t="s">
        <v>92</v>
      </c>
      <c r="B41" s="68">
        <f>I36</f>
        <v>5.5646666666666667</v>
      </c>
      <c r="C41" s="72">
        <f>D8</f>
        <v>5.6296530960682682</v>
      </c>
      <c r="D41" s="68">
        <v>3.38</v>
      </c>
      <c r="E41" s="68">
        <f>MAX(C41,D41)</f>
        <v>5.6296530960682682</v>
      </c>
      <c r="F41" s="75">
        <f>MAX(B41-E41,0)</f>
        <v>0</v>
      </c>
      <c r="G41" s="68">
        <f>B41-D41</f>
        <v>2.1846666666666668</v>
      </c>
      <c r="L41" s="21"/>
    </row>
    <row r="42" spans="1:12" ht="13.5" thickBot="1">
      <c r="A42" s="63" t="s">
        <v>0</v>
      </c>
      <c r="B42" s="69">
        <f>I36</f>
        <v>5.5646666666666667</v>
      </c>
      <c r="C42" s="73" t="str">
        <f>D9</f>
        <v>NA</v>
      </c>
      <c r="D42" s="69">
        <f>D41</f>
        <v>3.38</v>
      </c>
      <c r="E42" s="69" t="str">
        <f>IF(EXACT(C42,"NA"),"NA",MAX(C42,D42))</f>
        <v>NA</v>
      </c>
      <c r="F42" s="76" t="str">
        <f>IF(EXACT(C42,"NA"),"NA",MAX(B42-E42,0))</f>
        <v>NA</v>
      </c>
      <c r="G42" s="69">
        <f>B42-D42</f>
        <v>2.1846666666666668</v>
      </c>
      <c r="L42" s="21"/>
    </row>
    <row r="43" spans="1:12">
      <c r="B43" s="45"/>
      <c r="C43" s="45"/>
      <c r="D43" s="45"/>
      <c r="E43" s="45"/>
      <c r="F43" s="45"/>
      <c r="G43" s="45"/>
      <c r="L43" s="21"/>
    </row>
    <row r="44" spans="1:12">
      <c r="B44" s="45"/>
      <c r="C44" s="45"/>
      <c r="D44" s="45"/>
      <c r="E44" s="45"/>
      <c r="F44" s="45"/>
      <c r="G44" s="45"/>
      <c r="L44" s="21"/>
    </row>
    <row r="45" spans="1:12" ht="13.5" thickBot="1">
      <c r="A45" s="1" t="s">
        <v>87</v>
      </c>
      <c r="B45" s="15"/>
      <c r="C45" s="15"/>
      <c r="D45" s="15"/>
      <c r="E45" s="15"/>
      <c r="F45" s="15"/>
      <c r="G45" s="15"/>
      <c r="H45" s="2"/>
      <c r="I45" s="2"/>
      <c r="J45" s="2"/>
      <c r="K45" s="2"/>
      <c r="L45" s="86"/>
    </row>
    <row r="46" spans="1:12" ht="51" customHeight="1" thickBot="1">
      <c r="A46" s="58"/>
      <c r="B46" s="51" t="s">
        <v>74</v>
      </c>
      <c r="C46" s="65" t="s">
        <v>44</v>
      </c>
      <c r="D46" s="65" t="s">
        <v>45</v>
      </c>
      <c r="E46" s="65" t="s">
        <v>46</v>
      </c>
      <c r="F46" s="65" t="s">
        <v>47</v>
      </c>
      <c r="G46" s="65" t="s">
        <v>75</v>
      </c>
      <c r="H46" s="65" t="s">
        <v>76</v>
      </c>
      <c r="I46" s="77" t="s">
        <v>77</v>
      </c>
      <c r="J46" s="65" t="s">
        <v>78</v>
      </c>
      <c r="K46" s="78" t="s">
        <v>81</v>
      </c>
      <c r="L46" s="74" t="s">
        <v>82</v>
      </c>
    </row>
    <row r="47" spans="1:12">
      <c r="A47" s="52" t="s">
        <v>92</v>
      </c>
      <c r="B47" s="70">
        <f>I36</f>
        <v>5.5646666666666667</v>
      </c>
      <c r="C47" s="70">
        <f>MAX(C36,B47)</f>
        <v>5.5646666666666667</v>
      </c>
      <c r="D47" s="70">
        <f>MAX(D36,B47)</f>
        <v>5.5646666666666667</v>
      </c>
      <c r="E47" s="70">
        <f>MAX(E36,B47)</f>
        <v>7.63</v>
      </c>
      <c r="F47" s="70">
        <f>MAX(F36,B47)</f>
        <v>8.83</v>
      </c>
      <c r="G47" s="70">
        <f>MAX(G36,B47)</f>
        <v>6.96</v>
      </c>
      <c r="H47" s="81">
        <f>(SUM(C47+D47+E47+F47+G47)-MAX(C47:G47)-MIN(C47:G47))/3</f>
        <v>6.7182222222222236</v>
      </c>
      <c r="I47" s="79">
        <f>D8</f>
        <v>5.6296530960682682</v>
      </c>
      <c r="J47" s="70">
        <f>D41</f>
        <v>3.38</v>
      </c>
      <c r="K47" s="82">
        <f>MAX(I47,J47)</f>
        <v>5.6296530960682682</v>
      </c>
      <c r="L47" s="75">
        <f>MAX(I47,J47)</f>
        <v>5.6296530960682682</v>
      </c>
    </row>
    <row r="48" spans="1:12" ht="13.5" thickBot="1">
      <c r="A48" s="63" t="s">
        <v>0</v>
      </c>
      <c r="B48" s="28">
        <f t="shared" ref="B48:H48" si="8">B47</f>
        <v>5.5646666666666667</v>
      </c>
      <c r="C48" s="28">
        <f t="shared" si="8"/>
        <v>5.5646666666666667</v>
      </c>
      <c r="D48" s="28">
        <f t="shared" si="8"/>
        <v>5.5646666666666667</v>
      </c>
      <c r="E48" s="28">
        <f t="shared" si="8"/>
        <v>7.63</v>
      </c>
      <c r="F48" s="28">
        <f t="shared" si="8"/>
        <v>8.83</v>
      </c>
      <c r="G48" s="28">
        <f t="shared" si="8"/>
        <v>6.96</v>
      </c>
      <c r="H48" s="28">
        <f t="shared" si="8"/>
        <v>6.7182222222222236</v>
      </c>
      <c r="I48" s="80" t="str">
        <f>D9</f>
        <v>NA</v>
      </c>
      <c r="J48" s="28">
        <f>D41</f>
        <v>3.38</v>
      </c>
      <c r="K48" s="83" t="str">
        <f>IF(EXACT(I48,"NA"),"NA",MAX(I48,J48))</f>
        <v>NA</v>
      </c>
      <c r="L48" s="85" t="str">
        <f>IF(EXACT(I48,"NA"),"NA",MAX(I48,J48))</f>
        <v>NA</v>
      </c>
    </row>
    <row r="49" spans="1:1">
      <c r="A49" s="13"/>
    </row>
    <row r="50" spans="1:1">
      <c r="A50" s="13"/>
    </row>
    <row r="93" spans="1:16" ht="12.75" customHeight="1">
      <c r="A93" s="32"/>
    </row>
    <row r="94" spans="1:16" ht="12.75" customHeight="1">
      <c r="A94" s="32"/>
    </row>
    <row r="95" spans="1:16">
      <c r="A95" s="48" t="s">
        <v>121</v>
      </c>
      <c r="B95" s="6"/>
      <c r="C95" s="6"/>
      <c r="D95" s="6"/>
      <c r="E95" s="6"/>
      <c r="F95" s="6"/>
      <c r="G95" s="6"/>
      <c r="H95" s="6"/>
      <c r="I95" s="6"/>
      <c r="J95" s="6"/>
      <c r="K95" s="6"/>
      <c r="L95" s="6"/>
      <c r="M95" s="6"/>
      <c r="N95" s="6"/>
      <c r="O95" s="6"/>
      <c r="P95" s="6"/>
    </row>
    <row r="96" spans="1:16" ht="13.5" thickBot="1">
      <c r="A96" s="1" t="s">
        <v>122</v>
      </c>
      <c r="B96" s="7"/>
      <c r="C96" s="7"/>
      <c r="D96" s="7"/>
      <c r="E96" s="7"/>
      <c r="F96" s="7"/>
      <c r="G96" s="7"/>
      <c r="H96" s="7"/>
      <c r="I96" s="7"/>
      <c r="J96" s="6"/>
      <c r="K96" s="6"/>
      <c r="L96" s="6"/>
      <c r="M96" s="6"/>
      <c r="N96" s="6"/>
      <c r="O96" s="6"/>
      <c r="P96" s="6"/>
    </row>
    <row r="97" spans="1:16" ht="66" customHeight="1" thickBot="1">
      <c r="A97" s="53" t="s">
        <v>30</v>
      </c>
      <c r="B97" s="53" t="s">
        <v>117</v>
      </c>
      <c r="C97" s="53" t="s">
        <v>118</v>
      </c>
      <c r="D97" s="54" t="s">
        <v>97</v>
      </c>
      <c r="E97" s="58" t="s">
        <v>56</v>
      </c>
      <c r="F97" s="53" t="s">
        <v>93</v>
      </c>
      <c r="G97" s="54" t="s">
        <v>94</v>
      </c>
      <c r="H97" s="53" t="s">
        <v>95</v>
      </c>
      <c r="I97" s="53" t="s">
        <v>96</v>
      </c>
      <c r="J97" s="14"/>
      <c r="K97" s="14"/>
      <c r="L97" s="14"/>
      <c r="M97" s="14"/>
      <c r="N97" s="14"/>
      <c r="O97" s="14"/>
      <c r="P97" s="14"/>
    </row>
    <row r="98" spans="1:16" ht="12.75" customHeight="1">
      <c r="A98" s="8"/>
      <c r="B98" s="22" t="s">
        <v>23</v>
      </c>
      <c r="C98" s="22" t="s">
        <v>23</v>
      </c>
      <c r="F98" s="22" t="s">
        <v>23</v>
      </c>
      <c r="G98" s="22" t="s">
        <v>23</v>
      </c>
      <c r="H98" s="22" t="s">
        <v>23</v>
      </c>
      <c r="I98" s="22" t="s">
        <v>23</v>
      </c>
      <c r="J98" s="27"/>
      <c r="K98" s="27"/>
      <c r="L98" s="27"/>
      <c r="M98" s="27"/>
      <c r="N98" s="10"/>
    </row>
    <row r="99" spans="1:16" ht="12.75" customHeight="1">
      <c r="A99" s="95">
        <v>45596</v>
      </c>
      <c r="B99" s="70">
        <v>6.1942654465587497</v>
      </c>
      <c r="C99" s="70"/>
      <c r="D99" s="12"/>
      <c r="E99" s="70">
        <v>5.5646666666666702</v>
      </c>
      <c r="F99" s="19">
        <v>0</v>
      </c>
      <c r="G99" s="91"/>
      <c r="H99" s="19">
        <v>6.1942654465587497</v>
      </c>
      <c r="I99" s="19"/>
      <c r="J99" s="14"/>
      <c r="K99" s="19"/>
      <c r="L99" s="19"/>
      <c r="M99" s="19"/>
      <c r="N99" s="13"/>
    </row>
    <row r="100" spans="1:16" ht="12.75" customHeight="1">
      <c r="A100" s="95">
        <v>45603</v>
      </c>
      <c r="B100" s="70">
        <v>6.1618702348353303</v>
      </c>
      <c r="C100" s="70"/>
      <c r="D100" s="12"/>
      <c r="E100" s="70">
        <v>5.5646666666666702</v>
      </c>
      <c r="F100" s="19">
        <v>0</v>
      </c>
      <c r="G100" s="91"/>
      <c r="H100" s="19">
        <v>6.1618702348353303</v>
      </c>
      <c r="I100" s="19"/>
      <c r="J100" s="14"/>
      <c r="K100" s="19"/>
      <c r="L100" s="19"/>
      <c r="M100" s="19"/>
    </row>
    <row r="101" spans="1:16" ht="12.75" customHeight="1">
      <c r="A101" s="95">
        <v>45610</v>
      </c>
      <c r="B101" s="70">
        <v>5.8399385347239603</v>
      </c>
      <c r="C101" s="70"/>
      <c r="D101" s="12"/>
      <c r="E101" s="70">
        <v>5.5646666666666702</v>
      </c>
      <c r="F101" s="19">
        <v>0</v>
      </c>
      <c r="G101" s="91"/>
      <c r="H101" s="19">
        <v>5.8399385347239603</v>
      </c>
      <c r="I101" s="19"/>
      <c r="J101" s="14"/>
      <c r="K101" s="19"/>
      <c r="L101" s="19"/>
      <c r="M101" s="19"/>
      <c r="N101" s="6"/>
    </row>
    <row r="102" spans="1:16" ht="12.75" customHeight="1">
      <c r="A102" s="95">
        <v>45617</v>
      </c>
      <c r="B102" s="70">
        <v>6.0100817585633797</v>
      </c>
      <c r="C102" s="70"/>
      <c r="D102" s="12"/>
      <c r="E102" s="70">
        <v>5.5646666666666702</v>
      </c>
      <c r="F102" s="19">
        <v>0</v>
      </c>
      <c r="G102" s="91"/>
      <c r="H102" s="19">
        <v>6.0100817585633797</v>
      </c>
      <c r="I102" s="19"/>
      <c r="J102" s="14"/>
      <c r="K102" s="19"/>
      <c r="L102" s="19"/>
      <c r="M102" s="19"/>
      <c r="N102" s="13"/>
    </row>
    <row r="103" spans="1:16" ht="12.75" customHeight="1">
      <c r="A103" s="95">
        <v>45624</v>
      </c>
      <c r="B103" s="70">
        <v>5.82160929704545</v>
      </c>
      <c r="C103" s="70"/>
      <c r="D103" s="12"/>
      <c r="E103" s="70">
        <v>5.5646666666666702</v>
      </c>
      <c r="F103" s="19">
        <v>0</v>
      </c>
      <c r="G103" s="91"/>
      <c r="H103" s="19">
        <v>5.82160929704545</v>
      </c>
      <c r="I103" s="19"/>
      <c r="J103" s="14"/>
      <c r="K103" s="19"/>
      <c r="L103" s="19"/>
      <c r="M103" s="19"/>
      <c r="N103" s="13"/>
    </row>
    <row r="104" spans="1:16" ht="12.75" customHeight="1">
      <c r="A104" s="95">
        <v>45631</v>
      </c>
      <c r="B104" s="70">
        <v>5.8848256657892204</v>
      </c>
      <c r="C104" s="70"/>
      <c r="D104" s="12"/>
      <c r="E104" s="70">
        <v>5.5646666666666702</v>
      </c>
      <c r="F104" s="19">
        <v>0</v>
      </c>
      <c r="G104" s="91"/>
      <c r="H104" s="19">
        <v>5.8848256657892204</v>
      </c>
      <c r="I104" s="19"/>
      <c r="J104" s="14"/>
      <c r="K104" s="19"/>
      <c r="L104" s="19"/>
      <c r="M104" s="19"/>
      <c r="N104" s="13"/>
    </row>
    <row r="105" spans="1:16" ht="12.75" customHeight="1">
      <c r="A105" s="95">
        <v>45638</v>
      </c>
      <c r="B105" s="70">
        <v>5.9479469367293998</v>
      </c>
      <c r="C105" s="70"/>
      <c r="D105" s="12"/>
      <c r="E105" s="70">
        <v>5.5646666666666702</v>
      </c>
      <c r="F105" s="19">
        <v>0</v>
      </c>
      <c r="G105" s="91"/>
      <c r="H105" s="19">
        <v>5.9479469367293998</v>
      </c>
      <c r="I105" s="19"/>
      <c r="J105" s="14"/>
      <c r="K105" s="19"/>
      <c r="L105" s="19"/>
      <c r="M105" s="19"/>
      <c r="N105" s="6"/>
    </row>
    <row r="106" spans="1:16" ht="12.75" customHeight="1">
      <c r="A106" s="95">
        <v>45645</v>
      </c>
      <c r="B106" s="70">
        <v>5.7774689498928096</v>
      </c>
      <c r="C106" s="70"/>
      <c r="D106" s="12"/>
      <c r="E106" s="70">
        <v>5.5646666666666702</v>
      </c>
      <c r="F106" s="19">
        <v>0</v>
      </c>
      <c r="G106" s="91"/>
      <c r="H106" s="19">
        <v>5.7774689498928096</v>
      </c>
      <c r="I106" s="19"/>
      <c r="J106" s="14"/>
      <c r="K106" s="19"/>
      <c r="L106" s="19"/>
      <c r="M106" s="19"/>
      <c r="N106" s="13"/>
    </row>
    <row r="107" spans="1:16" ht="12.75" customHeight="1">
      <c r="A107" s="95">
        <v>45652</v>
      </c>
      <c r="B107" s="70">
        <v>5.8512737725159303</v>
      </c>
      <c r="C107" s="70"/>
      <c r="D107" s="12"/>
      <c r="E107" s="70">
        <v>5.5646666666666702</v>
      </c>
      <c r="F107" s="19">
        <v>0</v>
      </c>
      <c r="G107" s="91"/>
      <c r="H107" s="19">
        <v>5.8512737725159303</v>
      </c>
      <c r="I107" s="19"/>
      <c r="J107" s="14"/>
      <c r="K107" s="19"/>
      <c r="L107" s="19"/>
      <c r="M107" s="19"/>
      <c r="N107" s="13"/>
    </row>
    <row r="108" spans="1:16" ht="12.75" customHeight="1">
      <c r="A108" s="95">
        <v>45659</v>
      </c>
      <c r="B108" s="70">
        <v>5.8620470072864297</v>
      </c>
      <c r="C108" s="70"/>
      <c r="D108" s="12"/>
      <c r="E108" s="70">
        <v>5.5646666666666702</v>
      </c>
      <c r="F108" s="19">
        <v>0</v>
      </c>
      <c r="G108" s="91"/>
      <c r="H108" s="19">
        <v>5.8620470072864297</v>
      </c>
      <c r="I108" s="19"/>
      <c r="J108" s="13"/>
      <c r="K108" s="19"/>
      <c r="L108" s="19"/>
      <c r="M108" s="19"/>
      <c r="N108" s="13"/>
    </row>
    <row r="109" spans="1:16" ht="12.75" customHeight="1">
      <c r="A109" s="95">
        <f>A108+7</f>
        <v>45666</v>
      </c>
      <c r="B109" s="70">
        <v>5.8171266757041797</v>
      </c>
      <c r="C109" s="70"/>
      <c r="D109" s="12"/>
      <c r="E109" s="70">
        <v>5.5646666666666702</v>
      </c>
      <c r="F109" s="19">
        <v>0</v>
      </c>
      <c r="G109" s="91"/>
      <c r="H109" s="19">
        <v>5.8171266757041797</v>
      </c>
      <c r="I109" s="19"/>
      <c r="J109" s="14"/>
      <c r="K109" s="19"/>
      <c r="L109" s="19"/>
      <c r="M109" s="19"/>
    </row>
    <row r="110" spans="1:16" ht="12.75" customHeight="1">
      <c r="A110" s="95">
        <f t="shared" ref="A110:A173" si="9">A109+7</f>
        <v>45673</v>
      </c>
      <c r="B110" s="70">
        <v>5.8452863887926902</v>
      </c>
      <c r="C110" s="70"/>
      <c r="D110" s="12"/>
      <c r="E110" s="70">
        <v>5.5646666666666702</v>
      </c>
      <c r="F110" s="19">
        <v>0</v>
      </c>
      <c r="G110" s="91"/>
      <c r="H110" s="19">
        <v>5.8452863887926902</v>
      </c>
      <c r="I110" s="19"/>
      <c r="J110" s="14"/>
      <c r="K110" s="19"/>
      <c r="L110" s="19"/>
      <c r="M110" s="19"/>
      <c r="N110" s="13"/>
    </row>
    <row r="111" spans="1:16" ht="12.75" customHeight="1">
      <c r="A111" s="95">
        <f t="shared" si="9"/>
        <v>45680</v>
      </c>
      <c r="B111" s="70">
        <v>6.0413951588180197</v>
      </c>
      <c r="C111" s="70"/>
      <c r="D111" s="12"/>
      <c r="E111" s="70">
        <v>5.5646666666666702</v>
      </c>
      <c r="F111" s="19">
        <v>0</v>
      </c>
      <c r="G111" s="91"/>
      <c r="H111" s="19">
        <v>6.0413951588180197</v>
      </c>
      <c r="I111" s="19"/>
      <c r="J111" s="14"/>
      <c r="K111" s="19"/>
      <c r="L111" s="19"/>
      <c r="M111" s="19"/>
      <c r="N111" s="13"/>
    </row>
    <row r="112" spans="1:16" ht="12.75" customHeight="1">
      <c r="A112" s="95">
        <f t="shared" si="9"/>
        <v>45687</v>
      </c>
      <c r="B112" s="70">
        <v>6.1805448993732499</v>
      </c>
      <c r="C112" s="70"/>
      <c r="D112" s="12"/>
      <c r="E112" s="70">
        <v>5.5646666666666702</v>
      </c>
      <c r="F112" s="19">
        <v>0</v>
      </c>
      <c r="G112" s="91"/>
      <c r="H112" s="19">
        <v>6.1805448993732499</v>
      </c>
      <c r="I112" s="19"/>
      <c r="J112" s="14"/>
      <c r="K112" s="19"/>
      <c r="L112" s="19"/>
      <c r="M112" s="19"/>
      <c r="N112" s="13"/>
    </row>
    <row r="113" spans="1:14" ht="12.75" customHeight="1">
      <c r="A113" s="95">
        <f t="shared" si="9"/>
        <v>45694</v>
      </c>
      <c r="B113" s="70">
        <v>6.3407770000000001</v>
      </c>
      <c r="C113" s="70"/>
      <c r="D113" s="12"/>
      <c r="E113" s="70">
        <v>5.5646666666666702</v>
      </c>
      <c r="F113" s="19">
        <v>0</v>
      </c>
      <c r="G113" s="91"/>
      <c r="H113" s="19">
        <v>6.3407770000000001</v>
      </c>
      <c r="I113" s="19"/>
      <c r="J113" s="13"/>
      <c r="K113" s="19"/>
      <c r="L113" s="19"/>
      <c r="M113" s="19"/>
      <c r="N113" s="6"/>
    </row>
    <row r="114" spans="1:14" ht="12.75" customHeight="1">
      <c r="A114" s="95">
        <f t="shared" si="9"/>
        <v>45701</v>
      </c>
      <c r="B114" s="70">
        <v>6.2910769999999996</v>
      </c>
      <c r="C114" s="70"/>
      <c r="D114" s="12"/>
      <c r="E114" s="70">
        <v>5.5646666666666702</v>
      </c>
      <c r="F114" s="19">
        <v>0</v>
      </c>
      <c r="G114" s="91"/>
      <c r="H114" s="19">
        <v>6.2910769999999996</v>
      </c>
      <c r="I114" s="19"/>
      <c r="J114" s="14"/>
      <c r="K114" s="19"/>
      <c r="L114" s="19"/>
      <c r="M114" s="19"/>
      <c r="N114" s="13"/>
    </row>
    <row r="115" spans="1:14" ht="12.75" customHeight="1">
      <c r="A115" s="95">
        <f t="shared" si="9"/>
        <v>45708</v>
      </c>
      <c r="B115" s="70">
        <v>6.4204080000000001</v>
      </c>
      <c r="C115" s="70"/>
      <c r="D115" s="12"/>
      <c r="E115" s="70">
        <v>5.5646666666666702</v>
      </c>
      <c r="F115" s="19">
        <v>0</v>
      </c>
      <c r="G115" s="91"/>
      <c r="H115" s="19">
        <v>6.4204080000000001</v>
      </c>
      <c r="I115" s="19"/>
      <c r="J115" s="14"/>
      <c r="K115" s="19"/>
      <c r="L115" s="19"/>
      <c r="M115" s="19"/>
      <c r="N115" s="13"/>
    </row>
    <row r="116" spans="1:14" ht="12.75" customHeight="1">
      <c r="A116" s="95">
        <f t="shared" si="9"/>
        <v>45715</v>
      </c>
      <c r="B116" s="70">
        <v>6.0768950000000004</v>
      </c>
      <c r="C116" s="70"/>
      <c r="D116" s="12"/>
      <c r="E116" s="70">
        <v>5.5646666666666702</v>
      </c>
      <c r="F116" s="19">
        <v>0</v>
      </c>
      <c r="G116" s="91"/>
      <c r="H116" s="19">
        <v>6.0768950000000004</v>
      </c>
      <c r="I116" s="19"/>
      <c r="J116" s="14"/>
      <c r="K116" s="19"/>
      <c r="L116" s="19"/>
      <c r="M116" s="19"/>
      <c r="N116" s="13"/>
    </row>
    <row r="117" spans="1:14" ht="12.75" customHeight="1">
      <c r="A117" s="95">
        <f t="shared" si="9"/>
        <v>45722</v>
      </c>
      <c r="B117" s="70">
        <v>5.9697630000000004</v>
      </c>
      <c r="C117" s="70"/>
      <c r="D117" s="12"/>
      <c r="E117" s="70">
        <v>5.5646666666666702</v>
      </c>
      <c r="F117" s="19">
        <v>0</v>
      </c>
      <c r="G117" s="91"/>
      <c r="H117" s="19">
        <v>5.9697630000000004</v>
      </c>
      <c r="I117" s="19"/>
      <c r="J117" s="13"/>
      <c r="K117" s="19"/>
      <c r="L117" s="19"/>
      <c r="M117" s="19"/>
      <c r="N117" s="6"/>
    </row>
    <row r="118" spans="1:14" ht="12.75" customHeight="1">
      <c r="A118" s="95">
        <f t="shared" si="9"/>
        <v>45729</v>
      </c>
      <c r="B118" s="70">
        <v>6.1095389999999998</v>
      </c>
      <c r="C118" s="70"/>
      <c r="D118" s="12"/>
      <c r="E118" s="70">
        <v>5.5646666666666702</v>
      </c>
      <c r="F118" s="19">
        <v>0</v>
      </c>
      <c r="G118" s="91"/>
      <c r="H118" s="19">
        <v>6.1095389999999998</v>
      </c>
      <c r="I118" s="19"/>
      <c r="J118" s="14"/>
      <c r="K118" s="19"/>
      <c r="L118" s="19"/>
      <c r="M118" s="19"/>
      <c r="N118" s="13"/>
    </row>
    <row r="119" spans="1:14" ht="12.75" customHeight="1">
      <c r="A119" s="95">
        <f t="shared" si="9"/>
        <v>45736</v>
      </c>
      <c r="B119" s="70">
        <v>6.117299</v>
      </c>
      <c r="C119" s="70"/>
      <c r="D119" s="12"/>
      <c r="E119" s="70">
        <v>5.5646666666666702</v>
      </c>
      <c r="F119" s="19">
        <v>0</v>
      </c>
      <c r="G119" s="91"/>
      <c r="H119" s="19">
        <v>6.117299</v>
      </c>
      <c r="I119" s="19"/>
      <c r="J119" s="14"/>
      <c r="K119" s="19"/>
      <c r="L119" s="19"/>
      <c r="M119" s="19"/>
      <c r="N119" s="13"/>
    </row>
    <row r="120" spans="1:14" ht="12.75" customHeight="1">
      <c r="A120" s="95">
        <f t="shared" si="9"/>
        <v>45743</v>
      </c>
      <c r="B120" s="70">
        <v>5.9238819999999999</v>
      </c>
      <c r="C120" s="70"/>
      <c r="D120" s="12"/>
      <c r="E120" s="70">
        <v>5.5646666666666702</v>
      </c>
      <c r="F120" s="19">
        <v>0</v>
      </c>
      <c r="G120" s="91"/>
      <c r="H120" s="19">
        <v>5.9238819999999999</v>
      </c>
      <c r="I120" s="19"/>
      <c r="J120" s="14"/>
      <c r="K120" s="19"/>
      <c r="L120" s="19"/>
      <c r="M120" s="19"/>
      <c r="N120" s="13"/>
    </row>
    <row r="121" spans="1:14" ht="12.75" customHeight="1">
      <c r="A121" s="95">
        <f t="shared" si="9"/>
        <v>45750</v>
      </c>
      <c r="B121" s="70">
        <v>5.9374140000000004</v>
      </c>
      <c r="C121" s="70"/>
      <c r="D121" s="12"/>
      <c r="E121" s="70">
        <v>5.5646666666666702</v>
      </c>
      <c r="F121" s="19">
        <v>0</v>
      </c>
      <c r="G121" s="91"/>
      <c r="H121" s="19">
        <v>5.9374140000000004</v>
      </c>
      <c r="I121" s="19"/>
      <c r="J121" s="13"/>
      <c r="K121" s="19"/>
      <c r="L121" s="19"/>
      <c r="M121" s="19"/>
      <c r="N121" s="13"/>
    </row>
    <row r="122" spans="1:14" ht="12.75" customHeight="1">
      <c r="A122" s="95">
        <f t="shared" si="9"/>
        <v>45757</v>
      </c>
      <c r="B122" s="70">
        <v>5.9378590000000004</v>
      </c>
      <c r="C122" s="70"/>
      <c r="D122" s="12"/>
      <c r="E122" s="70">
        <v>5.5646666666666702</v>
      </c>
      <c r="F122" s="19">
        <v>0</v>
      </c>
      <c r="G122" s="91"/>
      <c r="H122" s="19">
        <v>5.9378590000000004</v>
      </c>
      <c r="I122" s="19"/>
      <c r="J122" s="14"/>
      <c r="K122" s="19"/>
      <c r="L122" s="19"/>
      <c r="M122" s="19"/>
      <c r="N122" s="6"/>
    </row>
    <row r="123" spans="1:14" ht="12.75" customHeight="1">
      <c r="A123" s="95">
        <f t="shared" si="9"/>
        <v>45764</v>
      </c>
      <c r="B123" s="70">
        <v>5.9616280000000001</v>
      </c>
      <c r="C123" s="70"/>
      <c r="D123" s="12"/>
      <c r="E123" s="70">
        <v>5.5646666666666702</v>
      </c>
      <c r="F123" s="19">
        <v>0</v>
      </c>
      <c r="G123" s="91"/>
      <c r="H123" s="19">
        <v>5.9616280000000001</v>
      </c>
      <c r="I123" s="19"/>
      <c r="J123" s="14"/>
      <c r="K123" s="19"/>
      <c r="L123" s="19"/>
      <c r="M123" s="19"/>
      <c r="N123" s="6"/>
    </row>
    <row r="124" spans="1:14" ht="12.75" customHeight="1">
      <c r="A124" s="95">
        <f t="shared" si="9"/>
        <v>45771</v>
      </c>
      <c r="B124" s="70">
        <v>5.8129860000000004</v>
      </c>
      <c r="C124" s="70"/>
      <c r="D124" s="12"/>
      <c r="E124" s="70">
        <v>5.5646666666666702</v>
      </c>
      <c r="F124" s="19">
        <v>0</v>
      </c>
      <c r="G124" s="91"/>
      <c r="H124" s="19">
        <v>5.8129860000000004</v>
      </c>
      <c r="I124" s="19"/>
      <c r="K124" s="19"/>
      <c r="L124" s="19"/>
      <c r="M124" s="19"/>
    </row>
    <row r="125" spans="1:14" ht="12.75" customHeight="1">
      <c r="A125" s="95">
        <f t="shared" si="9"/>
        <v>45778</v>
      </c>
      <c r="B125" s="70">
        <v>5.6296530000000002</v>
      </c>
      <c r="C125" s="70"/>
      <c r="D125" s="12"/>
      <c r="E125" s="70">
        <v>5.5646666666666702</v>
      </c>
      <c r="F125" s="19">
        <v>0</v>
      </c>
      <c r="G125" s="91"/>
      <c r="H125" s="19">
        <v>5.6296530000000002</v>
      </c>
      <c r="I125" s="19"/>
      <c r="J125" s="13" t="s">
        <v>1</v>
      </c>
      <c r="K125" s="19"/>
      <c r="L125" s="19"/>
      <c r="M125" s="19"/>
      <c r="N125" s="13"/>
    </row>
    <row r="126" spans="1:14" ht="12.75" customHeight="1">
      <c r="A126" s="95">
        <f t="shared" si="9"/>
        <v>45785</v>
      </c>
      <c r="B126" s="70"/>
      <c r="C126" s="70"/>
      <c r="D126" s="12"/>
      <c r="E126" s="70">
        <v>5.5646666666666702</v>
      </c>
      <c r="F126" s="19"/>
      <c r="G126" s="91"/>
      <c r="H126" s="19"/>
      <c r="I126" s="19"/>
      <c r="J126" s="14"/>
      <c r="K126" s="19"/>
      <c r="L126" s="19"/>
      <c r="M126" s="19"/>
    </row>
    <row r="127" spans="1:14" ht="12.75" customHeight="1">
      <c r="A127" s="95">
        <f t="shared" si="9"/>
        <v>45792</v>
      </c>
      <c r="B127" s="70"/>
      <c r="C127" s="70"/>
      <c r="D127" s="12"/>
      <c r="E127" s="70">
        <v>5.5646666666666702</v>
      </c>
      <c r="F127" s="19"/>
      <c r="G127" s="91"/>
      <c r="H127" s="19"/>
      <c r="I127" s="19"/>
      <c r="J127" s="14"/>
      <c r="K127" s="19"/>
      <c r="L127" s="19"/>
      <c r="M127" s="19"/>
      <c r="N127" s="13"/>
    </row>
    <row r="128" spans="1:14" ht="12.75" customHeight="1">
      <c r="A128" s="95">
        <f t="shared" si="9"/>
        <v>45799</v>
      </c>
      <c r="B128" s="70"/>
      <c r="C128" s="70"/>
      <c r="D128" s="12"/>
      <c r="E128" s="70">
        <v>5.5646666666666702</v>
      </c>
      <c r="F128" s="19"/>
      <c r="G128" s="91"/>
      <c r="H128" s="19"/>
      <c r="I128" s="19"/>
      <c r="J128" s="14"/>
      <c r="K128" s="19"/>
      <c r="L128" s="19"/>
      <c r="M128" s="19"/>
      <c r="N128" s="13"/>
    </row>
    <row r="129" spans="1:14" ht="12.75" customHeight="1">
      <c r="A129" s="95">
        <f t="shared" si="9"/>
        <v>45806</v>
      </c>
      <c r="B129" s="70"/>
      <c r="C129" s="70"/>
      <c r="D129" s="12"/>
      <c r="E129" s="70">
        <v>5.5646666666666702</v>
      </c>
      <c r="F129" s="19"/>
      <c r="G129" s="91"/>
      <c r="H129" s="19"/>
      <c r="I129" s="19"/>
      <c r="J129" s="14"/>
      <c r="K129" s="19"/>
      <c r="L129" s="19"/>
      <c r="M129" s="19"/>
      <c r="N129" s="13"/>
    </row>
    <row r="130" spans="1:14" ht="12.75" customHeight="1">
      <c r="A130" s="95">
        <f t="shared" si="9"/>
        <v>45813</v>
      </c>
      <c r="B130" s="70"/>
      <c r="C130" s="70"/>
      <c r="D130" s="12"/>
      <c r="E130" s="70">
        <v>5.5646666666666702</v>
      </c>
      <c r="F130" s="19"/>
      <c r="G130" s="91"/>
      <c r="H130" s="19"/>
      <c r="I130" s="19"/>
      <c r="J130" s="14"/>
      <c r="K130" s="19"/>
      <c r="L130" s="19"/>
      <c r="M130" s="19"/>
    </row>
    <row r="131" spans="1:14" ht="12.75" customHeight="1">
      <c r="A131" s="95">
        <f t="shared" si="9"/>
        <v>45820</v>
      </c>
      <c r="B131" s="70"/>
      <c r="C131" s="70"/>
      <c r="D131" s="12"/>
      <c r="E131" s="70">
        <v>5.5646666666666702</v>
      </c>
      <c r="F131" s="19"/>
      <c r="G131" s="91"/>
      <c r="H131" s="19"/>
      <c r="I131" s="19"/>
      <c r="J131" s="14"/>
      <c r="K131" s="19"/>
      <c r="L131" s="19"/>
      <c r="M131" s="19"/>
      <c r="N131" s="6"/>
    </row>
    <row r="132" spans="1:14" ht="12.75" customHeight="1">
      <c r="A132" s="95">
        <f t="shared" si="9"/>
        <v>45827</v>
      </c>
      <c r="B132" s="70"/>
      <c r="C132" s="70"/>
      <c r="D132" s="12"/>
      <c r="E132" s="70">
        <v>5.5646666666666702</v>
      </c>
      <c r="F132" s="19"/>
      <c r="G132" s="91"/>
      <c r="H132" s="19"/>
      <c r="I132" s="19"/>
      <c r="J132" s="14"/>
      <c r="K132" s="19"/>
      <c r="L132" s="19"/>
      <c r="M132" s="19"/>
      <c r="N132" s="13"/>
    </row>
    <row r="133" spans="1:14" ht="12.75" customHeight="1">
      <c r="A133" s="95">
        <f t="shared" si="9"/>
        <v>45834</v>
      </c>
      <c r="B133" s="70"/>
      <c r="C133" s="70"/>
      <c r="D133" s="12"/>
      <c r="E133" s="70">
        <v>5.5646666666666702</v>
      </c>
      <c r="F133" s="19"/>
      <c r="G133" s="91"/>
      <c r="H133" s="19"/>
      <c r="I133" s="19"/>
      <c r="J133" s="14"/>
      <c r="K133" s="19"/>
      <c r="L133" s="19"/>
      <c r="M133" s="19"/>
      <c r="N133" s="13"/>
    </row>
    <row r="134" spans="1:14" ht="12.75" customHeight="1">
      <c r="A134" s="95">
        <f t="shared" si="9"/>
        <v>45841</v>
      </c>
      <c r="B134" s="70"/>
      <c r="C134" s="70"/>
      <c r="D134" s="12"/>
      <c r="E134" s="70">
        <v>5.5646666666666702</v>
      </c>
      <c r="F134" s="19"/>
      <c r="G134" s="91"/>
      <c r="H134" s="19"/>
      <c r="I134" s="19"/>
      <c r="J134" s="14"/>
      <c r="K134" s="19"/>
      <c r="L134" s="19"/>
      <c r="M134" s="19"/>
    </row>
    <row r="135" spans="1:14" ht="12.75" customHeight="1">
      <c r="A135" s="95">
        <f t="shared" si="9"/>
        <v>45848</v>
      </c>
      <c r="B135" s="70"/>
      <c r="C135" s="70"/>
      <c r="D135" s="12"/>
      <c r="E135" s="70">
        <v>5.5646666666666702</v>
      </c>
      <c r="F135" s="19"/>
      <c r="G135" s="91"/>
      <c r="H135" s="19"/>
      <c r="I135" s="19"/>
      <c r="J135" s="14"/>
      <c r="K135" s="19"/>
      <c r="L135" s="19"/>
      <c r="M135" s="19"/>
      <c r="N135" s="6"/>
    </row>
    <row r="136" spans="1:14" ht="12.75" customHeight="1">
      <c r="A136" s="95">
        <f t="shared" si="9"/>
        <v>45855</v>
      </c>
      <c r="B136" s="70"/>
      <c r="C136" s="70"/>
      <c r="D136" s="12"/>
      <c r="E136" s="70">
        <v>5.5646666666666702</v>
      </c>
      <c r="F136" s="19"/>
      <c r="G136" s="91"/>
      <c r="H136" s="19"/>
      <c r="I136" s="19"/>
      <c r="J136" s="14"/>
      <c r="K136" s="19"/>
      <c r="L136" s="19"/>
      <c r="M136" s="19"/>
      <c r="N136" s="13"/>
    </row>
    <row r="137" spans="1:14" ht="12.75" customHeight="1">
      <c r="A137" s="95">
        <f t="shared" si="9"/>
        <v>45862</v>
      </c>
      <c r="B137" s="70"/>
      <c r="C137" s="70"/>
      <c r="D137" s="95"/>
      <c r="E137" s="70">
        <v>5.5646666666666702</v>
      </c>
      <c r="F137" s="19"/>
      <c r="G137" s="91"/>
      <c r="H137" s="19"/>
      <c r="I137" s="19"/>
      <c r="J137" s="14"/>
      <c r="K137" s="19"/>
      <c r="L137" s="19"/>
      <c r="M137" s="19"/>
      <c r="N137" s="13"/>
    </row>
    <row r="138" spans="1:14" ht="12.75" customHeight="1">
      <c r="A138" s="95">
        <f t="shared" si="9"/>
        <v>45869</v>
      </c>
      <c r="B138" s="70"/>
      <c r="C138" s="70"/>
      <c r="D138" s="95"/>
      <c r="E138" s="70">
        <v>5.5646666666666702</v>
      </c>
      <c r="F138" s="19"/>
      <c r="G138" s="91"/>
      <c r="H138" s="19"/>
      <c r="I138" s="19"/>
      <c r="J138" s="14"/>
      <c r="K138" s="19"/>
      <c r="L138" s="19"/>
      <c r="M138" s="19"/>
      <c r="N138" s="13"/>
    </row>
    <row r="139" spans="1:14" ht="12.75" customHeight="1">
      <c r="A139" s="95">
        <f t="shared" si="9"/>
        <v>45876</v>
      </c>
      <c r="B139" s="70"/>
      <c r="C139" s="70"/>
      <c r="D139" s="95"/>
      <c r="E139" s="70">
        <v>5.5646666666666702</v>
      </c>
      <c r="F139" s="19"/>
      <c r="G139" s="91"/>
      <c r="H139" s="19"/>
      <c r="I139" s="19"/>
      <c r="J139" s="14"/>
      <c r="K139" s="19"/>
      <c r="L139" s="19"/>
      <c r="M139" s="19"/>
      <c r="N139" s="6"/>
    </row>
    <row r="140" spans="1:14" ht="12.75" customHeight="1">
      <c r="A140" s="95">
        <f t="shared" si="9"/>
        <v>45883</v>
      </c>
      <c r="B140" s="70"/>
      <c r="C140" s="70"/>
      <c r="D140" s="95"/>
      <c r="E140" s="70">
        <v>5.5646666666666702</v>
      </c>
      <c r="F140" s="19"/>
      <c r="G140" s="91"/>
      <c r="H140" s="19"/>
      <c r="I140" s="19"/>
      <c r="J140" s="14"/>
      <c r="K140" s="19"/>
      <c r="L140" s="19"/>
      <c r="M140" s="19"/>
    </row>
    <row r="141" spans="1:14" ht="12.75" customHeight="1">
      <c r="A141" s="95">
        <f t="shared" si="9"/>
        <v>45890</v>
      </c>
      <c r="B141" s="70"/>
      <c r="C141" s="70"/>
      <c r="D141" s="95"/>
      <c r="E141" s="70">
        <v>5.5646666666666702</v>
      </c>
      <c r="F141" s="19"/>
      <c r="G141" s="91"/>
      <c r="H141" s="19"/>
      <c r="I141" s="19"/>
      <c r="J141" s="14"/>
      <c r="K141" s="19"/>
      <c r="L141" s="19"/>
      <c r="M141" s="19"/>
    </row>
    <row r="142" spans="1:14" ht="12.75" customHeight="1">
      <c r="A142" s="95">
        <f t="shared" si="9"/>
        <v>45897</v>
      </c>
      <c r="B142" s="70"/>
      <c r="C142" s="70"/>
      <c r="D142" s="95"/>
      <c r="E142" s="70">
        <v>5.5646666666666702</v>
      </c>
      <c r="F142" s="19"/>
      <c r="G142" s="91"/>
      <c r="H142" s="19"/>
      <c r="I142" s="19"/>
      <c r="J142" s="14"/>
      <c r="K142" s="19"/>
      <c r="L142" s="19"/>
      <c r="M142" s="19"/>
      <c r="N142" s="6"/>
    </row>
    <row r="143" spans="1:14" ht="12.75" customHeight="1">
      <c r="A143" s="95">
        <f t="shared" si="9"/>
        <v>45904</v>
      </c>
      <c r="B143" s="70"/>
      <c r="C143" s="70"/>
      <c r="D143" s="95"/>
      <c r="E143" s="70">
        <v>5.5646666666666702</v>
      </c>
      <c r="F143" s="19"/>
      <c r="G143" s="91"/>
      <c r="H143" s="19"/>
      <c r="I143" s="19"/>
      <c r="J143" s="14"/>
      <c r="K143" s="19"/>
      <c r="L143" s="19"/>
      <c r="M143" s="19"/>
      <c r="N143" s="6"/>
    </row>
    <row r="144" spans="1:14" ht="12.75" customHeight="1">
      <c r="A144" s="95">
        <f t="shared" si="9"/>
        <v>45911</v>
      </c>
      <c r="B144" s="70"/>
      <c r="C144" s="70"/>
      <c r="D144" s="95"/>
      <c r="E144" s="70">
        <v>5.5646666666666702</v>
      </c>
      <c r="F144" s="19"/>
      <c r="G144" s="91"/>
      <c r="H144" s="19"/>
      <c r="I144" s="19"/>
      <c r="J144" s="14"/>
      <c r="K144" s="19"/>
      <c r="L144" s="19"/>
      <c r="M144" s="19"/>
      <c r="N144" s="6"/>
    </row>
    <row r="145" spans="1:17" ht="12.75" customHeight="1">
      <c r="A145" s="95">
        <f t="shared" si="9"/>
        <v>45918</v>
      </c>
      <c r="B145" s="70"/>
      <c r="C145" s="70"/>
      <c r="D145" s="95"/>
      <c r="E145" s="70">
        <v>5.5646666666666702</v>
      </c>
      <c r="F145" s="19"/>
      <c r="G145" s="91"/>
      <c r="H145" s="19"/>
      <c r="I145" s="19"/>
      <c r="J145" s="14"/>
      <c r="K145" s="19"/>
      <c r="L145" s="19"/>
      <c r="M145" s="19"/>
      <c r="N145" s="6"/>
    </row>
    <row r="146" spans="1:17" ht="12.75" customHeight="1">
      <c r="A146" s="95">
        <f t="shared" si="9"/>
        <v>45925</v>
      </c>
      <c r="B146" s="70"/>
      <c r="C146" s="70"/>
      <c r="D146" s="95"/>
      <c r="E146" s="70">
        <v>5.5646666666666702</v>
      </c>
      <c r="F146" s="19"/>
      <c r="G146" s="91"/>
      <c r="H146" s="19"/>
      <c r="I146" s="19"/>
      <c r="J146" s="14"/>
      <c r="K146" s="19"/>
      <c r="L146" s="19"/>
      <c r="M146" s="19"/>
      <c r="N146" s="6"/>
    </row>
    <row r="147" spans="1:17" ht="12.75" customHeight="1">
      <c r="A147" s="95">
        <f t="shared" si="9"/>
        <v>45932</v>
      </c>
      <c r="B147" s="70"/>
      <c r="C147" s="70"/>
      <c r="D147" s="95"/>
      <c r="E147" s="70">
        <v>5.5646666666666702</v>
      </c>
      <c r="F147" s="19"/>
      <c r="G147" s="91"/>
      <c r="H147" s="19"/>
      <c r="I147" s="19"/>
      <c r="J147" s="14"/>
      <c r="K147" s="19"/>
      <c r="L147" s="19"/>
      <c r="M147" s="19"/>
      <c r="N147" s="6"/>
    </row>
    <row r="148" spans="1:17" ht="12.75" customHeight="1">
      <c r="A148" s="95">
        <f t="shared" si="9"/>
        <v>45939</v>
      </c>
      <c r="B148" s="70"/>
      <c r="C148" s="70"/>
      <c r="D148" s="95"/>
      <c r="E148" s="70">
        <v>5.5646666666666702</v>
      </c>
      <c r="F148" s="19"/>
      <c r="G148" s="91"/>
      <c r="H148" s="19"/>
      <c r="I148" s="19"/>
      <c r="J148" s="14"/>
      <c r="K148" s="19"/>
      <c r="L148" s="19"/>
      <c r="M148" s="19"/>
      <c r="N148" s="6"/>
    </row>
    <row r="149" spans="1:17" ht="12.75" customHeight="1">
      <c r="A149" s="95">
        <f t="shared" si="9"/>
        <v>45946</v>
      </c>
      <c r="B149" s="70"/>
      <c r="C149" s="70"/>
      <c r="D149" s="95"/>
      <c r="E149" s="70">
        <v>5.5646666666666702</v>
      </c>
      <c r="F149" s="19"/>
      <c r="G149" s="91"/>
      <c r="H149" s="19"/>
      <c r="I149" s="19"/>
      <c r="J149" s="14"/>
      <c r="K149" s="19"/>
      <c r="L149" s="19"/>
      <c r="M149" s="19"/>
      <c r="N149" s="6"/>
    </row>
    <row r="150" spans="1:17" ht="12.75" customHeight="1">
      <c r="A150" s="95">
        <f t="shared" si="9"/>
        <v>45953</v>
      </c>
      <c r="B150" s="70"/>
      <c r="C150" s="70"/>
      <c r="D150" s="95"/>
      <c r="E150" s="70">
        <v>5.5646666666666702</v>
      </c>
      <c r="F150" s="19"/>
      <c r="G150" s="91"/>
      <c r="H150" s="19"/>
      <c r="I150" s="19"/>
      <c r="J150" s="14"/>
      <c r="K150" s="19"/>
      <c r="L150" s="19"/>
      <c r="M150" s="19"/>
      <c r="N150" s="6"/>
    </row>
    <row r="151" spans="1:17" ht="12.75" customHeight="1">
      <c r="A151" s="95">
        <f t="shared" si="9"/>
        <v>45960</v>
      </c>
      <c r="B151" s="70"/>
      <c r="C151" s="70"/>
      <c r="D151" s="95"/>
      <c r="E151" s="70">
        <v>5.5646666666666702</v>
      </c>
      <c r="F151" s="19"/>
      <c r="G151" s="91"/>
      <c r="H151" s="19"/>
      <c r="I151" s="19"/>
      <c r="J151" s="14"/>
      <c r="K151" s="19"/>
      <c r="L151" s="19"/>
      <c r="M151" s="19"/>
      <c r="N151" s="6"/>
    </row>
    <row r="152" spans="1:17" ht="12.75" customHeight="1">
      <c r="A152" s="95">
        <f t="shared" si="9"/>
        <v>45967</v>
      </c>
      <c r="B152" s="70"/>
      <c r="C152" s="70"/>
      <c r="D152" s="95"/>
      <c r="E152" s="70">
        <v>5.5646666666666702</v>
      </c>
      <c r="F152" s="19"/>
      <c r="G152" s="91"/>
      <c r="H152" s="19"/>
      <c r="I152" s="19"/>
      <c r="J152" s="14"/>
      <c r="K152" s="19"/>
      <c r="L152" s="19"/>
      <c r="M152" s="19"/>
      <c r="N152" s="6"/>
    </row>
    <row r="153" spans="1:17" ht="12.75" customHeight="1">
      <c r="A153" s="95">
        <f t="shared" si="9"/>
        <v>45974</v>
      </c>
      <c r="B153" s="70"/>
      <c r="C153" s="70"/>
      <c r="D153" s="95"/>
      <c r="E153" s="70">
        <v>5.5646666666666702</v>
      </c>
      <c r="F153" s="19"/>
      <c r="G153" s="91"/>
      <c r="H153" s="19"/>
      <c r="I153" s="19"/>
      <c r="J153" s="14"/>
      <c r="K153" s="19"/>
      <c r="L153" s="19"/>
      <c r="M153" s="19"/>
      <c r="N153" s="6"/>
    </row>
    <row r="154" spans="1:17" ht="12.75" customHeight="1">
      <c r="A154" s="95">
        <f t="shared" si="9"/>
        <v>45981</v>
      </c>
      <c r="B154" s="70"/>
      <c r="C154" s="70"/>
      <c r="D154" s="95"/>
      <c r="E154" s="70">
        <v>5.5646666666666702</v>
      </c>
      <c r="F154" s="19"/>
      <c r="G154" s="91"/>
      <c r="H154" s="19"/>
      <c r="I154" s="19"/>
      <c r="J154" s="14"/>
      <c r="K154" s="19"/>
      <c r="L154" s="19"/>
      <c r="M154" s="19"/>
      <c r="N154" s="6"/>
    </row>
    <row r="155" spans="1:17" ht="12.75" customHeight="1">
      <c r="A155" s="95">
        <f t="shared" si="9"/>
        <v>45988</v>
      </c>
      <c r="B155" s="70"/>
      <c r="C155" s="70"/>
      <c r="D155" s="95"/>
      <c r="E155" s="70">
        <v>5.5646666666666702</v>
      </c>
      <c r="F155" s="19"/>
      <c r="G155" s="91"/>
      <c r="H155" s="19"/>
      <c r="I155" s="19"/>
      <c r="J155" s="14"/>
      <c r="K155" s="19"/>
      <c r="L155" s="19"/>
      <c r="M155" s="19"/>
      <c r="N155" s="6"/>
    </row>
    <row r="156" spans="1:17" ht="12.75" customHeight="1">
      <c r="A156" s="95">
        <f t="shared" si="9"/>
        <v>45995</v>
      </c>
      <c r="B156" s="70"/>
      <c r="C156" s="70"/>
      <c r="D156" s="95"/>
      <c r="E156" s="70">
        <v>5.5646666666666702</v>
      </c>
      <c r="F156" s="19"/>
      <c r="G156" s="91"/>
      <c r="H156" s="19"/>
      <c r="I156" s="19"/>
      <c r="J156" s="14"/>
      <c r="K156" s="19"/>
      <c r="L156" s="19"/>
      <c r="M156" s="19"/>
      <c r="N156" s="6"/>
    </row>
    <row r="157" spans="1:17" ht="12.75" customHeight="1">
      <c r="A157" s="95">
        <f t="shared" si="9"/>
        <v>46002</v>
      </c>
      <c r="B157" s="70"/>
      <c r="C157" s="70"/>
      <c r="D157" s="95"/>
      <c r="E157" s="70">
        <v>5.5646666666666702</v>
      </c>
      <c r="F157" s="19"/>
      <c r="G157" s="91"/>
      <c r="H157" s="19"/>
      <c r="I157" s="19"/>
      <c r="J157" s="14"/>
      <c r="K157" s="19"/>
      <c r="L157" s="19"/>
      <c r="M157" s="19"/>
      <c r="N157" s="6"/>
    </row>
    <row r="158" spans="1:17" ht="12.75" customHeight="1">
      <c r="A158" s="95">
        <f t="shared" si="9"/>
        <v>46009</v>
      </c>
      <c r="B158" s="70"/>
      <c r="C158" s="70"/>
      <c r="D158" s="95"/>
      <c r="E158" s="70">
        <v>5.5646666666666702</v>
      </c>
      <c r="F158" s="19"/>
      <c r="G158" s="91"/>
      <c r="H158" s="91"/>
      <c r="I158" s="91"/>
      <c r="J158" s="9"/>
      <c r="K158" s="8"/>
      <c r="L158" s="8"/>
      <c r="M158" s="8"/>
      <c r="N158" s="8"/>
      <c r="O158" s="6"/>
      <c r="P158" s="6"/>
      <c r="Q158" s="6"/>
    </row>
    <row r="159" spans="1:17" ht="12.75" customHeight="1">
      <c r="A159" s="95">
        <f t="shared" si="9"/>
        <v>46016</v>
      </c>
      <c r="B159" s="70"/>
      <c r="C159" s="70"/>
      <c r="D159" s="95"/>
      <c r="E159" s="70">
        <v>5.5646666666666702</v>
      </c>
      <c r="F159" s="19"/>
      <c r="G159" s="91"/>
      <c r="H159" s="91"/>
      <c r="I159" s="91"/>
      <c r="J159" s="9"/>
      <c r="K159" s="8"/>
      <c r="L159" s="8"/>
      <c r="M159" s="8"/>
      <c r="N159" s="8"/>
      <c r="O159" s="6"/>
      <c r="P159" s="6"/>
      <c r="Q159" s="6"/>
    </row>
    <row r="160" spans="1:17" ht="12.75" customHeight="1">
      <c r="A160" s="95">
        <f t="shared" si="9"/>
        <v>46023</v>
      </c>
      <c r="B160" s="70"/>
      <c r="C160" s="70"/>
      <c r="D160" s="95"/>
      <c r="E160" s="70">
        <v>5.5646666666666702</v>
      </c>
      <c r="F160" s="19"/>
      <c r="G160" s="19"/>
      <c r="H160" s="19"/>
      <c r="I160" s="19"/>
      <c r="J160" s="6"/>
      <c r="K160" s="6"/>
      <c r="L160" s="6"/>
      <c r="M160" s="6"/>
      <c r="N160" s="6"/>
      <c r="O160" s="6"/>
      <c r="P160" s="6"/>
      <c r="Q160" s="6"/>
    </row>
    <row r="161" spans="1:10" ht="12.75" customHeight="1">
      <c r="A161" s="95">
        <f t="shared" si="9"/>
        <v>46030</v>
      </c>
      <c r="B161" s="70"/>
      <c r="C161" s="70"/>
      <c r="D161" s="95"/>
      <c r="E161" s="70">
        <v>5.5646666666666702</v>
      </c>
      <c r="F161" s="19"/>
      <c r="G161" s="19"/>
      <c r="H161" s="19"/>
      <c r="I161" s="19"/>
    </row>
    <row r="162" spans="1:10" ht="12.75" customHeight="1">
      <c r="A162" s="95">
        <f t="shared" si="9"/>
        <v>46037</v>
      </c>
      <c r="B162" s="70"/>
      <c r="C162" s="70"/>
      <c r="D162" s="95"/>
      <c r="E162" s="70">
        <v>5.5646666666666702</v>
      </c>
      <c r="F162" s="19"/>
      <c r="G162" s="19"/>
      <c r="H162" s="19"/>
      <c r="I162" s="19"/>
    </row>
    <row r="163" spans="1:10" ht="12.75" customHeight="1">
      <c r="A163" s="95">
        <f t="shared" si="9"/>
        <v>46044</v>
      </c>
      <c r="B163" s="70"/>
      <c r="C163" s="70"/>
      <c r="D163" s="95"/>
      <c r="E163" s="70">
        <v>5.5646666666666702</v>
      </c>
      <c r="F163" s="92"/>
      <c r="G163" s="92"/>
      <c r="H163" s="92"/>
      <c r="I163" s="92"/>
      <c r="J163" s="23"/>
    </row>
    <row r="164" spans="1:10" ht="12.75" customHeight="1">
      <c r="A164" s="95">
        <f t="shared" si="9"/>
        <v>46051</v>
      </c>
      <c r="B164" s="70"/>
      <c r="C164" s="70"/>
      <c r="D164" s="95"/>
      <c r="E164" s="70">
        <v>5.5646666666666702</v>
      </c>
      <c r="F164" s="19"/>
      <c r="G164" s="19"/>
      <c r="H164" s="19"/>
      <c r="I164" s="19"/>
    </row>
    <row r="165" spans="1:10" ht="12.75" customHeight="1">
      <c r="A165" s="95">
        <f t="shared" si="9"/>
        <v>46058</v>
      </c>
      <c r="B165" s="70"/>
      <c r="C165" s="70"/>
      <c r="D165" s="95"/>
      <c r="E165" s="70">
        <v>5.5646666666666702</v>
      </c>
      <c r="F165" s="19"/>
      <c r="G165" s="19"/>
      <c r="H165" s="19"/>
      <c r="I165" s="19"/>
    </row>
    <row r="166" spans="1:10" ht="12.75" customHeight="1">
      <c r="A166" s="95">
        <f t="shared" si="9"/>
        <v>46065</v>
      </c>
      <c r="B166" s="70"/>
      <c r="C166" s="70"/>
      <c r="D166" s="95"/>
      <c r="E166" s="70">
        <v>5.5646666666666702</v>
      </c>
      <c r="F166" s="19"/>
      <c r="G166" s="19"/>
      <c r="H166" s="19"/>
      <c r="I166" s="19"/>
    </row>
    <row r="167" spans="1:10" ht="12.75" customHeight="1">
      <c r="A167" s="95">
        <f t="shared" si="9"/>
        <v>46072</v>
      </c>
      <c r="B167" s="70"/>
      <c r="C167" s="70"/>
      <c r="D167" s="95"/>
      <c r="E167" s="70">
        <v>5.5646666666666702</v>
      </c>
      <c r="F167" s="19"/>
      <c r="G167" s="19"/>
      <c r="H167" s="19"/>
      <c r="I167" s="19"/>
    </row>
    <row r="168" spans="1:10" ht="12.75" customHeight="1">
      <c r="A168" s="95">
        <f t="shared" si="9"/>
        <v>46079</v>
      </c>
      <c r="B168" s="70"/>
      <c r="C168" s="70"/>
      <c r="D168" s="95"/>
      <c r="E168" s="70">
        <v>5.5646666666666702</v>
      </c>
      <c r="F168" s="19"/>
      <c r="G168" s="19"/>
      <c r="H168" s="19"/>
      <c r="I168" s="19"/>
    </row>
    <row r="169" spans="1:10" ht="12.75" customHeight="1">
      <c r="A169" s="95">
        <f t="shared" si="9"/>
        <v>46086</v>
      </c>
      <c r="B169" s="70"/>
      <c r="C169" s="70"/>
      <c r="D169" s="95"/>
      <c r="E169" s="70">
        <v>5.5646666666666702</v>
      </c>
      <c r="F169" s="19"/>
      <c r="G169" s="19"/>
      <c r="H169" s="19"/>
      <c r="I169" s="19"/>
    </row>
    <row r="170" spans="1:10" ht="12.75" customHeight="1">
      <c r="A170" s="95">
        <f t="shared" si="9"/>
        <v>46093</v>
      </c>
      <c r="B170" s="70"/>
      <c r="C170" s="70"/>
      <c r="D170" s="95"/>
      <c r="E170" s="70">
        <v>5.5646666666666702</v>
      </c>
      <c r="F170" s="19"/>
      <c r="G170" s="19"/>
      <c r="H170" s="19"/>
      <c r="I170" s="19"/>
    </row>
    <row r="171" spans="1:10" ht="12.75" customHeight="1">
      <c r="A171" s="95">
        <f t="shared" si="9"/>
        <v>46100</v>
      </c>
      <c r="B171" s="70"/>
      <c r="C171" s="70"/>
      <c r="D171" s="12"/>
      <c r="E171" s="70">
        <v>5.5646666666666702</v>
      </c>
      <c r="F171" s="19"/>
      <c r="G171" s="19"/>
      <c r="H171" s="19"/>
      <c r="I171" s="19"/>
    </row>
    <row r="172" spans="1:10" ht="12.75" customHeight="1">
      <c r="A172" s="95">
        <f t="shared" si="9"/>
        <v>46107</v>
      </c>
      <c r="B172" s="70"/>
      <c r="C172" s="70"/>
      <c r="D172" s="12"/>
      <c r="E172" s="70">
        <v>5.5646666666666702</v>
      </c>
      <c r="F172" s="19"/>
      <c r="G172" s="19"/>
      <c r="H172" s="19"/>
      <c r="I172" s="19"/>
    </row>
    <row r="173" spans="1:10" ht="12.75" customHeight="1">
      <c r="A173" s="95">
        <f t="shared" si="9"/>
        <v>46114</v>
      </c>
      <c r="B173" s="70"/>
      <c r="C173" s="70"/>
      <c r="D173" s="95"/>
      <c r="E173" s="70">
        <v>5.5646666666666702</v>
      </c>
      <c r="F173" s="19"/>
      <c r="G173" s="19"/>
      <c r="H173" s="19"/>
      <c r="I173" s="19"/>
    </row>
    <row r="174" spans="1:10" ht="12.75" customHeight="1">
      <c r="A174" s="95">
        <f t="shared" ref="A174:A185" si="10">A173+7</f>
        <v>46121</v>
      </c>
      <c r="B174" s="70"/>
      <c r="C174" s="70"/>
      <c r="D174" s="95"/>
      <c r="E174" s="70">
        <v>5.5646666666666702</v>
      </c>
      <c r="F174" s="19"/>
      <c r="G174" s="19"/>
      <c r="H174" s="19"/>
      <c r="I174" s="19"/>
    </row>
    <row r="175" spans="1:10" ht="12.75" customHeight="1">
      <c r="A175" s="95">
        <f t="shared" si="10"/>
        <v>46128</v>
      </c>
      <c r="B175" s="70"/>
      <c r="C175" s="70"/>
      <c r="D175" s="95"/>
      <c r="E175" s="70">
        <v>5.5646666666666702</v>
      </c>
      <c r="F175" s="19"/>
      <c r="G175" s="19"/>
      <c r="H175" s="19"/>
      <c r="I175" s="19"/>
    </row>
    <row r="176" spans="1:10" ht="12.75" customHeight="1">
      <c r="A176" s="95">
        <f t="shared" si="10"/>
        <v>46135</v>
      </c>
      <c r="B176" s="70"/>
      <c r="C176" s="70"/>
      <c r="D176" s="95"/>
      <c r="E176" s="70">
        <v>5.5646666666666702</v>
      </c>
      <c r="F176" s="19"/>
      <c r="G176" s="19"/>
      <c r="H176" s="19"/>
      <c r="I176" s="19"/>
    </row>
    <row r="177" spans="1:9" ht="12.75" customHeight="1">
      <c r="A177" s="95">
        <f t="shared" si="10"/>
        <v>46142</v>
      </c>
      <c r="B177" s="70"/>
      <c r="C177" s="70"/>
      <c r="D177" s="95"/>
      <c r="E177" s="70">
        <v>5.5646666666666702</v>
      </c>
      <c r="F177" s="19"/>
      <c r="G177" s="19"/>
      <c r="H177" s="19"/>
      <c r="I177" s="19"/>
    </row>
    <row r="178" spans="1:9" ht="12.75" customHeight="1">
      <c r="A178" s="95">
        <f t="shared" si="10"/>
        <v>46149</v>
      </c>
      <c r="B178" s="70"/>
      <c r="C178" s="70"/>
      <c r="D178" s="95"/>
      <c r="E178" s="70">
        <v>5.5646666666666702</v>
      </c>
      <c r="F178" s="19"/>
      <c r="G178" s="19"/>
      <c r="H178" s="19"/>
      <c r="I178" s="19"/>
    </row>
    <row r="179" spans="1:9" ht="12.75" customHeight="1">
      <c r="A179" s="95">
        <f t="shared" si="10"/>
        <v>46156</v>
      </c>
      <c r="B179" s="70"/>
      <c r="C179" s="70"/>
      <c r="D179" s="95"/>
      <c r="E179" s="70">
        <v>5.5646666666666702</v>
      </c>
      <c r="F179" s="19"/>
      <c r="G179" s="19"/>
      <c r="H179" s="19"/>
      <c r="I179" s="19"/>
    </row>
    <row r="180" spans="1:9" ht="12.75" customHeight="1">
      <c r="A180" s="95">
        <f t="shared" si="10"/>
        <v>46163</v>
      </c>
      <c r="B180" s="70"/>
      <c r="C180" s="70"/>
      <c r="D180" s="95"/>
      <c r="E180" s="70">
        <v>5.5646666666666702</v>
      </c>
      <c r="F180" s="19"/>
      <c r="G180" s="19"/>
      <c r="H180" s="19"/>
      <c r="I180" s="19"/>
    </row>
    <row r="181" spans="1:9" ht="12.75" customHeight="1">
      <c r="A181" s="95">
        <f t="shared" si="10"/>
        <v>46170</v>
      </c>
      <c r="B181" s="70"/>
      <c r="C181" s="70"/>
      <c r="D181" s="95"/>
      <c r="E181" s="70">
        <v>5.5646666666666702</v>
      </c>
      <c r="F181" s="19"/>
      <c r="G181" s="19"/>
      <c r="H181" s="19"/>
      <c r="I181" s="19"/>
    </row>
    <row r="182" spans="1:9" ht="12.75" customHeight="1">
      <c r="A182" s="95">
        <f t="shared" si="10"/>
        <v>46177</v>
      </c>
      <c r="B182" s="70"/>
      <c r="C182" s="70"/>
      <c r="D182" s="95"/>
      <c r="E182" s="70">
        <v>5.5646666666666702</v>
      </c>
      <c r="F182" s="19"/>
      <c r="G182" s="19"/>
      <c r="H182" s="19"/>
      <c r="I182" s="19"/>
    </row>
    <row r="183" spans="1:9" ht="12.75" customHeight="1">
      <c r="A183" s="95">
        <f t="shared" si="10"/>
        <v>46184</v>
      </c>
      <c r="B183" s="70"/>
      <c r="C183" s="70"/>
      <c r="D183" s="95"/>
      <c r="E183" s="70">
        <v>5.5646666666666702</v>
      </c>
      <c r="F183" s="19"/>
      <c r="G183" s="19"/>
      <c r="H183" s="19"/>
      <c r="I183" s="19"/>
    </row>
    <row r="184" spans="1:9" ht="12.75" customHeight="1">
      <c r="A184" s="95">
        <f t="shared" si="10"/>
        <v>46191</v>
      </c>
      <c r="B184" s="70"/>
      <c r="C184" s="70"/>
      <c r="D184" s="95"/>
      <c r="E184" s="70">
        <v>5.5646666666666702</v>
      </c>
      <c r="F184" s="19"/>
      <c r="G184" s="19"/>
      <c r="H184" s="19"/>
      <c r="I184" s="19"/>
    </row>
    <row r="185" spans="1:9" ht="12.75" customHeight="1">
      <c r="A185" s="95">
        <f t="shared" si="10"/>
        <v>46198</v>
      </c>
      <c r="B185" s="70"/>
      <c r="C185" s="70"/>
      <c r="D185" s="95"/>
      <c r="E185" s="70">
        <v>5.5646666666666702</v>
      </c>
      <c r="F185" s="19"/>
      <c r="G185" s="19"/>
      <c r="H185" s="19"/>
      <c r="I185" s="19"/>
    </row>
    <row r="186" spans="1:9" ht="12.75" customHeight="1">
      <c r="A186" s="95"/>
      <c r="B186" s="70"/>
      <c r="C186" s="70"/>
      <c r="D186" s="95"/>
      <c r="E186" s="70"/>
      <c r="F186" s="19"/>
      <c r="G186" s="19"/>
      <c r="H186" s="19"/>
      <c r="I186" s="19"/>
    </row>
    <row r="187" spans="1:9" ht="12.75" customHeight="1">
      <c r="A187" s="95"/>
      <c r="B187" s="70"/>
      <c r="C187" s="70"/>
      <c r="D187" s="95"/>
      <c r="E187" s="70"/>
      <c r="F187" s="19"/>
      <c r="G187" s="19"/>
      <c r="H187" s="19"/>
      <c r="I187" s="19"/>
    </row>
    <row r="188" spans="1:9" ht="12.75" customHeight="1">
      <c r="A188" s="95"/>
      <c r="B188" s="70"/>
      <c r="C188" s="70"/>
      <c r="D188" s="95"/>
      <c r="E188" s="70"/>
      <c r="F188" s="19"/>
      <c r="G188" s="19"/>
      <c r="H188" s="19"/>
      <c r="I188" s="19"/>
    </row>
    <row r="189" spans="1:9" ht="12.75" customHeight="1">
      <c r="A189" s="95"/>
      <c r="B189" s="70"/>
      <c r="C189" s="70"/>
      <c r="D189" s="95"/>
      <c r="E189" s="70"/>
      <c r="F189" s="19"/>
      <c r="G189" s="19"/>
      <c r="H189" s="19"/>
      <c r="I189" s="19"/>
    </row>
    <row r="190" spans="1:9" ht="12.75" customHeight="1">
      <c r="A190" s="95"/>
      <c r="B190" s="70"/>
      <c r="C190" s="70"/>
      <c r="D190" s="95"/>
      <c r="E190" s="70"/>
      <c r="F190" s="19"/>
      <c r="G190" s="19"/>
      <c r="H190" s="19"/>
      <c r="I190" s="19"/>
    </row>
    <row r="191" spans="1:9" ht="12.75" customHeight="1">
      <c r="A191" s="95"/>
      <c r="B191" s="70"/>
      <c r="C191" s="70"/>
      <c r="D191" s="95"/>
      <c r="E191" s="70"/>
      <c r="F191" s="19"/>
      <c r="G191" s="19"/>
      <c r="H191" s="19"/>
      <c r="I191" s="19"/>
    </row>
    <row r="192" spans="1:9" ht="12.75" customHeight="1">
      <c r="A192" s="95"/>
      <c r="B192" s="70"/>
      <c r="C192" s="70"/>
      <c r="D192" s="95"/>
      <c r="E192" s="70"/>
      <c r="F192" s="19"/>
      <c r="G192" s="19"/>
      <c r="H192" s="19"/>
      <c r="I192" s="19"/>
    </row>
    <row r="193" spans="1:10" ht="12.75" customHeight="1">
      <c r="A193" s="95"/>
      <c r="B193" s="70"/>
      <c r="C193" s="70"/>
      <c r="D193" s="95"/>
      <c r="E193" s="70"/>
      <c r="F193" s="19"/>
      <c r="G193" s="19"/>
      <c r="H193" s="19"/>
      <c r="I193" s="19"/>
    </row>
    <row r="194" spans="1:10" ht="12.75" customHeight="1">
      <c r="A194" s="95"/>
      <c r="B194" s="70"/>
      <c r="C194" s="70"/>
      <c r="D194" s="95"/>
      <c r="E194" s="70"/>
      <c r="F194" s="19"/>
      <c r="G194" s="19"/>
      <c r="H194" s="19"/>
      <c r="I194" s="19"/>
    </row>
    <row r="195" spans="1:10" ht="12.75" customHeight="1">
      <c r="A195" s="95"/>
      <c r="B195" s="70"/>
      <c r="C195" s="70"/>
      <c r="D195" s="95"/>
      <c r="E195" s="70"/>
      <c r="F195" s="19"/>
      <c r="G195" s="19"/>
      <c r="H195" s="19"/>
      <c r="I195" s="19"/>
    </row>
    <row r="196" spans="1:10" ht="12.75" customHeight="1">
      <c r="A196" s="95"/>
      <c r="B196" s="70"/>
      <c r="C196" s="70"/>
      <c r="D196" s="95"/>
      <c r="E196" s="70"/>
      <c r="F196" s="19"/>
      <c r="G196" s="19"/>
      <c r="H196" s="19"/>
      <c r="I196" s="19"/>
    </row>
    <row r="197" spans="1:10" ht="12.75" customHeight="1">
      <c r="A197" s="95"/>
      <c r="B197" s="70"/>
      <c r="C197" s="70"/>
      <c r="D197" s="95"/>
      <c r="E197" s="70"/>
      <c r="F197" s="19"/>
      <c r="G197" s="19"/>
      <c r="H197" s="19"/>
      <c r="I197" s="19"/>
    </row>
    <row r="198" spans="1:10" ht="12.75" customHeight="1">
      <c r="A198" s="95"/>
      <c r="B198" s="70"/>
      <c r="C198" s="70"/>
      <c r="D198" s="95"/>
      <c r="E198" s="70"/>
      <c r="F198" s="19"/>
      <c r="G198" s="19"/>
      <c r="H198" s="19"/>
      <c r="I198" s="19"/>
    </row>
    <row r="199" spans="1:10" ht="12.75" customHeight="1">
      <c r="A199" s="95"/>
      <c r="B199" s="70"/>
      <c r="C199" s="70"/>
      <c r="D199" s="95"/>
      <c r="E199" s="70"/>
      <c r="F199" s="19"/>
      <c r="G199" s="19"/>
      <c r="H199" s="19"/>
      <c r="I199" s="19"/>
    </row>
    <row r="200" spans="1:10" ht="12.75" customHeight="1">
      <c r="A200" s="95"/>
      <c r="B200" s="70"/>
      <c r="C200" s="70"/>
      <c r="D200" s="95"/>
      <c r="E200" s="70"/>
      <c r="F200" s="19"/>
      <c r="G200" s="19"/>
      <c r="H200" s="19"/>
      <c r="I200" s="19"/>
    </row>
    <row r="201" spans="1:10" ht="12.75" customHeight="1">
      <c r="A201" s="95"/>
      <c r="B201" s="70"/>
      <c r="C201" s="70"/>
      <c r="D201" s="95"/>
      <c r="E201" s="70"/>
      <c r="F201" s="19"/>
      <c r="G201" s="19"/>
      <c r="H201" s="19"/>
      <c r="I201" s="19"/>
    </row>
    <row r="202" spans="1:10" ht="12.75" customHeight="1">
      <c r="A202" s="95"/>
      <c r="B202" s="70"/>
      <c r="C202" s="70"/>
      <c r="D202" s="95"/>
      <c r="E202" s="70"/>
      <c r="F202" s="19"/>
      <c r="G202" s="19"/>
      <c r="H202" s="19"/>
      <c r="I202" s="19"/>
    </row>
    <row r="203" spans="1:10" ht="12.75" customHeight="1">
      <c r="A203" s="95"/>
      <c r="B203" s="70"/>
      <c r="C203" s="70"/>
      <c r="D203" s="95"/>
      <c r="E203" s="70"/>
      <c r="F203" s="19"/>
      <c r="G203" s="19"/>
      <c r="H203" s="19"/>
      <c r="I203" s="19"/>
    </row>
    <row r="204" spans="1:10" ht="12.75" customHeight="1">
      <c r="A204" s="95"/>
      <c r="B204" s="70"/>
      <c r="C204" s="70"/>
      <c r="D204" s="95"/>
      <c r="E204" s="70"/>
      <c r="F204" s="19"/>
      <c r="G204" s="19"/>
      <c r="H204" s="19"/>
      <c r="I204" s="19"/>
    </row>
    <row r="205" spans="1:10" ht="12.75" customHeight="1">
      <c r="A205" s="95"/>
      <c r="B205" s="70"/>
      <c r="C205" s="70"/>
      <c r="D205" s="95"/>
      <c r="E205" s="70"/>
      <c r="F205" s="19"/>
      <c r="G205" s="19"/>
      <c r="H205" s="19"/>
      <c r="I205" s="19"/>
    </row>
    <row r="206" spans="1:10" ht="12.75" customHeight="1">
      <c r="A206" s="95"/>
      <c r="B206" s="70"/>
      <c r="C206" s="70"/>
      <c r="D206" s="95"/>
      <c r="E206" s="70"/>
      <c r="F206" s="19"/>
      <c r="G206" s="19"/>
      <c r="H206" s="19"/>
      <c r="I206" s="19"/>
      <c r="J206" s="13"/>
    </row>
    <row r="207" spans="1:10" ht="12.75" customHeight="1">
      <c r="A207" s="95"/>
      <c r="B207" s="70"/>
      <c r="C207" s="70"/>
      <c r="D207" s="95"/>
      <c r="E207" s="70"/>
      <c r="F207" s="19"/>
      <c r="G207" s="19"/>
      <c r="H207" s="19"/>
      <c r="I207" s="19"/>
    </row>
    <row r="208" spans="1:10" ht="12.75" customHeight="1">
      <c r="A208" s="95"/>
      <c r="B208" s="70"/>
      <c r="C208" s="70"/>
      <c r="D208" s="95"/>
      <c r="E208" s="70"/>
      <c r="F208" s="19"/>
      <c r="G208" s="19"/>
      <c r="H208" s="19"/>
      <c r="I208" s="19"/>
    </row>
    <row r="209" spans="1:9" ht="12.75" customHeight="1">
      <c r="A209" s="95"/>
      <c r="B209" s="70"/>
      <c r="C209" s="70"/>
      <c r="D209" s="95"/>
      <c r="E209" s="70"/>
      <c r="F209" s="19"/>
      <c r="G209" s="19"/>
      <c r="H209" s="19"/>
      <c r="I209" s="19"/>
    </row>
    <row r="210" spans="1:9" ht="12.75" customHeight="1">
      <c r="A210" s="95"/>
      <c r="B210" s="70"/>
      <c r="C210" s="70"/>
      <c r="D210" s="95"/>
      <c r="E210" s="70"/>
      <c r="F210" s="19"/>
      <c r="G210" s="19"/>
      <c r="H210" s="19"/>
      <c r="I210" s="19"/>
    </row>
    <row r="211" spans="1:9" ht="12.75" customHeight="1">
      <c r="A211" s="95"/>
      <c r="B211" s="70"/>
      <c r="C211" s="70"/>
      <c r="D211" s="95"/>
      <c r="E211" s="70"/>
      <c r="F211" s="19"/>
      <c r="G211" s="19"/>
      <c r="H211" s="19"/>
      <c r="I211" s="19"/>
    </row>
    <row r="212" spans="1:9" ht="12.75" customHeight="1">
      <c r="A212" s="95"/>
      <c r="B212" s="70"/>
      <c r="C212" s="70"/>
      <c r="D212" s="95"/>
      <c r="E212" s="70"/>
      <c r="F212" s="19"/>
      <c r="G212" s="19"/>
      <c r="H212" s="19"/>
      <c r="I212" s="19"/>
    </row>
    <row r="213" spans="1:9" ht="12.75" customHeight="1">
      <c r="A213" s="95"/>
      <c r="B213" s="70"/>
      <c r="C213" s="70"/>
      <c r="D213" s="95"/>
      <c r="E213" s="70"/>
      <c r="F213" s="19"/>
      <c r="G213" s="19"/>
      <c r="H213" s="19"/>
      <c r="I213" s="19"/>
    </row>
    <row r="214" spans="1:9" ht="12.75" customHeight="1">
      <c r="A214" s="95"/>
      <c r="B214" s="70"/>
      <c r="C214" s="70"/>
      <c r="D214" s="95"/>
      <c r="E214" s="70"/>
      <c r="F214" s="19"/>
      <c r="G214" s="19"/>
      <c r="H214" s="19"/>
      <c r="I214" s="19"/>
    </row>
    <row r="215" spans="1:9" ht="12.75" customHeight="1">
      <c r="A215" s="95"/>
      <c r="B215" s="70"/>
      <c r="C215" s="70"/>
      <c r="D215" s="95"/>
      <c r="E215" s="70"/>
      <c r="F215" s="19"/>
      <c r="G215" s="19"/>
      <c r="H215" s="19"/>
      <c r="I215" s="19"/>
    </row>
    <row r="216" spans="1:9" ht="12.75" customHeight="1">
      <c r="A216" s="95"/>
      <c r="B216" s="70"/>
      <c r="C216" s="70"/>
      <c r="D216" s="95"/>
      <c r="E216" s="70"/>
      <c r="F216" s="19"/>
      <c r="G216" s="19"/>
      <c r="H216" s="19"/>
      <c r="I216" s="19"/>
    </row>
    <row r="217" spans="1:9" ht="12.75" customHeight="1">
      <c r="A217" s="95"/>
      <c r="B217" s="70"/>
      <c r="C217" s="70"/>
      <c r="D217" s="95"/>
      <c r="E217" s="70"/>
      <c r="F217" s="19"/>
      <c r="G217" s="19"/>
      <c r="H217" s="19"/>
      <c r="I217" s="19"/>
    </row>
    <row r="218" spans="1:9" ht="12.75" customHeight="1">
      <c r="A218" s="95"/>
      <c r="B218" s="70"/>
      <c r="C218" s="70"/>
      <c r="D218" s="95"/>
      <c r="E218" s="70"/>
      <c r="F218" s="19"/>
      <c r="G218" s="19"/>
      <c r="H218" s="19"/>
      <c r="I218" s="19"/>
    </row>
    <row r="219" spans="1:9" ht="12.75" customHeight="1">
      <c r="A219" s="95"/>
      <c r="B219" s="70"/>
      <c r="C219" s="70"/>
      <c r="D219" s="95"/>
      <c r="E219" s="70"/>
      <c r="F219" s="19"/>
      <c r="G219" s="19"/>
      <c r="H219" s="19"/>
      <c r="I219" s="19"/>
    </row>
    <row r="220" spans="1:9" ht="12.75" customHeight="1">
      <c r="A220" s="95"/>
      <c r="B220" s="70"/>
      <c r="C220" s="70"/>
      <c r="D220" s="95"/>
      <c r="E220" s="70"/>
      <c r="F220" s="19"/>
      <c r="G220" s="19"/>
      <c r="H220" s="19"/>
      <c r="I220" s="19"/>
    </row>
    <row r="221" spans="1:9" ht="12.75" customHeight="1">
      <c r="A221" s="95"/>
      <c r="B221" s="70"/>
      <c r="C221" s="70"/>
      <c r="D221" s="95"/>
      <c r="E221" s="70"/>
      <c r="F221" s="19"/>
      <c r="G221" s="19"/>
      <c r="H221" s="19"/>
      <c r="I221" s="19"/>
    </row>
    <row r="222" spans="1:9" ht="12.75" customHeight="1">
      <c r="A222" s="95"/>
      <c r="B222" s="70"/>
      <c r="C222" s="70"/>
      <c r="D222" s="95"/>
      <c r="E222" s="70"/>
      <c r="F222" s="19"/>
      <c r="G222" s="19"/>
      <c r="H222" s="19"/>
      <c r="I222" s="19"/>
    </row>
    <row r="223" spans="1:9" ht="12.75" customHeight="1">
      <c r="A223" s="95"/>
      <c r="B223" s="70"/>
      <c r="C223" s="70"/>
      <c r="D223" s="95"/>
      <c r="E223" s="70"/>
      <c r="F223" s="19"/>
      <c r="G223" s="19"/>
      <c r="H223" s="19"/>
      <c r="I223" s="19"/>
    </row>
    <row r="224" spans="1:9" ht="12.75" customHeight="1">
      <c r="A224" s="95"/>
      <c r="B224" s="70"/>
      <c r="C224" s="70"/>
      <c r="D224" s="95"/>
      <c r="E224" s="70"/>
      <c r="F224" s="19"/>
      <c r="G224" s="19"/>
      <c r="H224" s="19"/>
      <c r="I224" s="19"/>
    </row>
    <row r="225" spans="1:9" ht="12.75" customHeight="1">
      <c r="A225" s="95"/>
      <c r="B225" s="70"/>
      <c r="C225" s="70"/>
      <c r="D225" s="95"/>
      <c r="E225" s="70"/>
      <c r="F225" s="19"/>
      <c r="G225" s="19"/>
      <c r="H225" s="19"/>
      <c r="I225" s="19"/>
    </row>
    <row r="226" spans="1:9" ht="12.75" customHeight="1">
      <c r="A226" s="95"/>
      <c r="B226" s="70"/>
      <c r="C226" s="70"/>
      <c r="D226" s="95"/>
      <c r="E226" s="70"/>
      <c r="F226" s="19"/>
      <c r="G226" s="19"/>
      <c r="H226" s="19"/>
      <c r="I226" s="19"/>
    </row>
    <row r="227" spans="1:9" ht="12.75" customHeight="1">
      <c r="A227" s="95"/>
      <c r="B227" s="70"/>
      <c r="C227" s="70"/>
      <c r="D227" s="95"/>
      <c r="E227" s="70"/>
      <c r="F227" s="19"/>
      <c r="G227" s="19"/>
      <c r="H227" s="19"/>
      <c r="I227" s="19"/>
    </row>
    <row r="228" spans="1:9" ht="12.75" customHeight="1">
      <c r="A228" s="95"/>
      <c r="B228" s="70"/>
      <c r="C228" s="70"/>
      <c r="D228" s="95"/>
      <c r="E228" s="70"/>
      <c r="F228" s="19"/>
      <c r="G228" s="19"/>
      <c r="H228" s="19"/>
      <c r="I228" s="19"/>
    </row>
    <row r="229" spans="1:9" ht="12.75" customHeight="1">
      <c r="A229" s="95"/>
      <c r="B229" s="70"/>
      <c r="C229" s="70"/>
      <c r="D229" s="95"/>
      <c r="E229" s="70"/>
      <c r="F229" s="19"/>
      <c r="G229" s="19"/>
      <c r="H229" s="19"/>
      <c r="I229" s="19"/>
    </row>
    <row r="230" spans="1:9" ht="12.75" customHeight="1">
      <c r="A230" s="95"/>
      <c r="B230" s="70"/>
      <c r="C230" s="70"/>
      <c r="D230" s="95"/>
      <c r="E230" s="70"/>
      <c r="F230" s="19"/>
      <c r="G230" s="19"/>
      <c r="H230" s="19"/>
      <c r="I230" s="19"/>
    </row>
    <row r="231" spans="1:9" ht="12.75" customHeight="1">
      <c r="A231" s="95"/>
      <c r="B231" s="70"/>
      <c r="C231" s="70"/>
      <c r="D231" s="95"/>
      <c r="E231" s="70"/>
      <c r="F231" s="19"/>
      <c r="G231" s="19"/>
      <c r="H231" s="19"/>
      <c r="I231" s="19"/>
    </row>
    <row r="232" spans="1:9" ht="12.75" customHeight="1">
      <c r="A232" s="95"/>
      <c r="B232" s="70"/>
      <c r="C232" s="70"/>
      <c r="D232" s="95"/>
      <c r="E232" s="70"/>
      <c r="F232" s="19"/>
      <c r="G232" s="19"/>
      <c r="H232" s="19"/>
      <c r="I232" s="19"/>
    </row>
    <row r="233" spans="1:9" ht="12.75" customHeight="1">
      <c r="A233" s="95"/>
      <c r="B233" s="70"/>
      <c r="C233" s="70"/>
      <c r="D233" s="95"/>
      <c r="E233" s="70"/>
      <c r="F233" s="19"/>
      <c r="G233" s="19"/>
      <c r="H233" s="19"/>
      <c r="I233" s="19"/>
    </row>
    <row r="234" spans="1:9" ht="12.75" customHeight="1">
      <c r="A234" s="95"/>
      <c r="B234" s="70"/>
      <c r="C234" s="70"/>
      <c r="D234" s="95"/>
      <c r="E234" s="70"/>
      <c r="F234" s="19"/>
      <c r="G234" s="19"/>
      <c r="H234" s="19"/>
      <c r="I234" s="19"/>
    </row>
    <row r="235" spans="1:9" ht="12.75" customHeight="1">
      <c r="A235" s="95"/>
      <c r="B235" s="70"/>
      <c r="C235" s="70"/>
      <c r="D235" s="95"/>
      <c r="E235" s="70"/>
      <c r="F235" s="19"/>
      <c r="G235" s="19"/>
      <c r="H235" s="19"/>
      <c r="I235" s="19"/>
    </row>
    <row r="236" spans="1:9" ht="12.75" customHeight="1">
      <c r="A236" s="95"/>
      <c r="B236" s="70"/>
      <c r="C236" s="70"/>
      <c r="D236" s="95"/>
      <c r="E236" s="70"/>
      <c r="F236" s="19"/>
      <c r="G236" s="19"/>
      <c r="H236" s="19"/>
      <c r="I236" s="19"/>
    </row>
    <row r="237" spans="1:9" ht="12.75" customHeight="1">
      <c r="A237" s="95"/>
      <c r="B237" s="70"/>
      <c r="C237" s="70"/>
      <c r="D237" s="95"/>
      <c r="E237" s="70"/>
      <c r="F237" s="19"/>
      <c r="G237" s="19"/>
      <c r="H237" s="19"/>
      <c r="I237" s="19"/>
    </row>
    <row r="238" spans="1:9" ht="12.75" customHeight="1">
      <c r="A238" s="95"/>
      <c r="B238" s="70"/>
      <c r="C238" s="70"/>
      <c r="D238" s="95"/>
      <c r="E238" s="70"/>
      <c r="F238" s="19"/>
      <c r="G238" s="19"/>
      <c r="H238" s="19"/>
      <c r="I238" s="19"/>
    </row>
    <row r="239" spans="1:9" ht="12.75" customHeight="1">
      <c r="A239" s="95"/>
      <c r="B239" s="70"/>
      <c r="C239" s="70"/>
      <c r="D239" s="95"/>
      <c r="E239" s="70"/>
      <c r="F239" s="19"/>
      <c r="G239" s="19"/>
      <c r="H239" s="19"/>
      <c r="I239" s="19"/>
    </row>
    <row r="240" spans="1:9" ht="12.75" customHeight="1">
      <c r="A240" s="95"/>
      <c r="B240" s="70"/>
      <c r="C240" s="70"/>
      <c r="D240" s="95"/>
      <c r="E240" s="70"/>
      <c r="F240" s="19"/>
      <c r="G240" s="19"/>
      <c r="H240" s="19"/>
      <c r="I240" s="19"/>
    </row>
    <row r="241" spans="1:9" ht="12.75" customHeight="1">
      <c r="A241" s="95"/>
      <c r="B241" s="70"/>
      <c r="C241" s="70"/>
      <c r="D241" s="95"/>
      <c r="E241" s="70"/>
      <c r="F241" s="19"/>
      <c r="G241" s="19"/>
      <c r="H241" s="19"/>
      <c r="I241" s="19"/>
    </row>
    <row r="242" spans="1:9" ht="12.75" customHeight="1">
      <c r="A242" s="95"/>
      <c r="B242" s="70"/>
      <c r="C242" s="70"/>
      <c r="D242" s="95"/>
      <c r="E242" s="70"/>
      <c r="F242" s="19"/>
      <c r="G242" s="19"/>
      <c r="H242" s="19"/>
      <c r="I242" s="19"/>
    </row>
    <row r="243" spans="1:9" ht="12.75" customHeight="1">
      <c r="A243" s="95"/>
      <c r="B243" s="70"/>
      <c r="C243" s="70"/>
      <c r="D243" s="95"/>
      <c r="E243" s="70"/>
      <c r="F243" s="19"/>
      <c r="G243" s="19"/>
      <c r="H243" s="19"/>
      <c r="I243" s="19"/>
    </row>
    <row r="244" spans="1:9" ht="12.75" customHeight="1">
      <c r="A244" s="95"/>
      <c r="B244" s="70"/>
      <c r="C244" s="70"/>
      <c r="D244" s="95"/>
      <c r="E244" s="70"/>
      <c r="F244" s="19"/>
      <c r="G244" s="19"/>
      <c r="H244" s="19"/>
      <c r="I244" s="19"/>
    </row>
    <row r="245" spans="1:9">
      <c r="A245" s="90"/>
    </row>
  </sheetData>
  <pageMargins left="0.75" right="0.75" top="1" bottom="1" header="0.5" footer="0.5"/>
  <pageSetup scale="10" orientation="landscape"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53384-062F-40B2-BC75-733D63BB9338}">
  <sheetPr>
    <pageSetUpPr fitToPage="1"/>
  </sheetPr>
  <dimension ref="A1:Q251"/>
  <sheetViews>
    <sheetView zoomScaleNormal="100" workbookViewId="0">
      <selection activeCell="A31" sqref="A31"/>
    </sheetView>
  </sheetViews>
  <sheetFormatPr defaultRowHeight="12.75"/>
  <cols>
    <col min="1" max="12" width="17.5703125" customWidth="1"/>
    <col min="13" max="16" width="10.85546875" bestFit="1" customWidth="1"/>
    <col min="17" max="17" width="11.140625" customWidth="1"/>
  </cols>
  <sheetData>
    <row r="1" spans="1:15" s="13" customFormat="1" ht="15.75" customHeight="1" thickBot="1">
      <c r="A1" s="39" t="s">
        <v>115</v>
      </c>
      <c r="B1" s="39"/>
      <c r="C1" s="39"/>
      <c r="D1" s="39"/>
      <c r="E1" s="39"/>
      <c r="F1" s="39"/>
      <c r="G1" s="39"/>
      <c r="H1" s="39"/>
      <c r="I1" s="94"/>
      <c r="J1" s="26"/>
    </row>
    <row r="2" spans="1:15" s="13" customFormat="1" ht="15.75" customHeight="1" thickBot="1">
      <c r="A2" s="57" t="s">
        <v>2</v>
      </c>
      <c r="B2" s="25"/>
      <c r="C2" s="25"/>
      <c r="D2" s="25"/>
      <c r="E2" s="25"/>
      <c r="F2" s="25"/>
      <c r="G2" s="25"/>
      <c r="H2" s="25"/>
      <c r="I2" s="25"/>
      <c r="J2" s="55"/>
    </row>
    <row r="3" spans="1:15" s="13" customFormat="1" ht="15.75" customHeight="1" thickBot="1">
      <c r="A3" s="57"/>
      <c r="B3" s="40" t="s">
        <v>33</v>
      </c>
      <c r="C3" s="42" t="s">
        <v>98</v>
      </c>
      <c r="D3" s="25"/>
      <c r="E3" s="25"/>
      <c r="F3" s="25"/>
      <c r="G3" s="25"/>
      <c r="H3" s="25"/>
      <c r="I3" s="25"/>
      <c r="J3" s="25"/>
    </row>
    <row r="4" spans="1:15" s="13" customFormat="1" ht="15.75" customHeight="1" thickBot="1">
      <c r="A4" s="57"/>
      <c r="B4" s="40" t="s">
        <v>34</v>
      </c>
      <c r="C4" s="42" t="s">
        <v>26</v>
      </c>
      <c r="D4" s="25"/>
      <c r="E4" s="25"/>
      <c r="F4" s="25"/>
      <c r="G4" s="25"/>
      <c r="H4" s="25"/>
      <c r="I4" s="25"/>
      <c r="J4" s="25"/>
    </row>
    <row r="5" spans="1:15" s="13" customFormat="1" ht="15.75" customHeight="1">
      <c r="A5" s="57"/>
      <c r="B5" s="25"/>
      <c r="C5" s="25"/>
      <c r="D5" s="25"/>
      <c r="E5" s="104" t="s">
        <v>113</v>
      </c>
      <c r="F5" s="104" t="s">
        <v>113</v>
      </c>
      <c r="G5" s="104" t="s">
        <v>113</v>
      </c>
      <c r="H5" s="25"/>
      <c r="I5" s="25"/>
      <c r="J5" s="25"/>
    </row>
    <row r="6" spans="1:15" s="13" customFormat="1" ht="15.75" customHeight="1" thickBot="1">
      <c r="A6" s="57" t="s">
        <v>3</v>
      </c>
      <c r="B6" s="25"/>
      <c r="C6" s="101" t="s">
        <v>29</v>
      </c>
      <c r="D6" s="101" t="s">
        <v>112</v>
      </c>
      <c r="E6" s="101" t="s">
        <v>4</v>
      </c>
      <c r="F6" s="101" t="s">
        <v>24</v>
      </c>
      <c r="G6" s="101" t="s">
        <v>25</v>
      </c>
      <c r="H6" s="25"/>
      <c r="I6" s="25"/>
      <c r="J6" s="25"/>
    </row>
    <row r="7" spans="1:15" s="13" customFormat="1" ht="15.75" customHeight="1" thickBot="1">
      <c r="A7" s="57"/>
      <c r="B7" s="25"/>
      <c r="C7" s="102"/>
      <c r="D7" s="103" t="s">
        <v>23</v>
      </c>
      <c r="E7" s="103" t="s">
        <v>23</v>
      </c>
      <c r="F7" s="103" t="s">
        <v>23</v>
      </c>
      <c r="G7" s="103" t="s">
        <v>23</v>
      </c>
      <c r="H7" s="25"/>
      <c r="I7" s="25"/>
      <c r="J7" s="25"/>
    </row>
    <row r="8" spans="1:15" s="13" customFormat="1" ht="15.75" customHeight="1" thickBot="1">
      <c r="A8" s="57"/>
      <c r="B8" s="40" t="s">
        <v>5</v>
      </c>
      <c r="C8" s="93">
        <f>LOOKUP("End of Data",J99:J244,A99:A244)</f>
        <v>45778</v>
      </c>
      <c r="D8" s="24">
        <f>J27</f>
        <v>10.041172954999999</v>
      </c>
      <c r="E8" s="84">
        <f>F41</f>
        <v>0</v>
      </c>
      <c r="F8" s="84">
        <f>K47</f>
        <v>10.041172954999999</v>
      </c>
      <c r="G8" s="84">
        <f>L47</f>
        <v>10.041172954999999</v>
      </c>
      <c r="H8" s="25"/>
      <c r="I8" s="25"/>
      <c r="J8" s="25"/>
    </row>
    <row r="9" spans="1:15" s="13" customFormat="1" ht="15.75" customHeight="1" thickBot="1">
      <c r="A9" s="26"/>
      <c r="B9" s="41" t="s">
        <v>27</v>
      </c>
      <c r="C9" s="93">
        <f>IF(LOOKUP("End of Data",J99:J244,D99:D244)=0,"NA",LOOKUP("End of Data",J99:J244,D99:D244))</f>
        <v>45757</v>
      </c>
      <c r="D9" s="24">
        <f>IF(LOOKUP("End of Data",J99:J244,C99:C244)=0,"NA",LOOKUP("End of Data",J99:J244,C99:C244))</f>
        <v>9.9499999999999993</v>
      </c>
      <c r="E9" s="84">
        <f>F42</f>
        <v>0</v>
      </c>
      <c r="F9" s="84">
        <f>K48</f>
        <v>9.9499999999999993</v>
      </c>
      <c r="G9" s="84">
        <f>L48</f>
        <v>9.9499999999999993</v>
      </c>
      <c r="H9" s="26"/>
      <c r="I9" s="26"/>
      <c r="J9" s="26"/>
    </row>
    <row r="10" spans="1:15" s="13" customFormat="1" ht="15.75" customHeight="1">
      <c r="A10" s="35"/>
      <c r="C10" s="36"/>
      <c r="D10" s="4"/>
      <c r="E10" s="4"/>
      <c r="F10" s="4"/>
      <c r="H10" s="4"/>
      <c r="I10" s="4"/>
    </row>
    <row r="11" spans="1:15" s="13" customFormat="1" ht="13.15" customHeight="1" thickBot="1">
      <c r="A11" s="48" t="s">
        <v>99</v>
      </c>
      <c r="B11" s="48"/>
      <c r="C11" s="48"/>
      <c r="D11" s="48"/>
      <c r="E11" s="48"/>
      <c r="F11" s="48"/>
      <c r="G11" s="50"/>
      <c r="H11" s="59"/>
      <c r="I11" s="48"/>
      <c r="J11" s="48"/>
    </row>
    <row r="12" spans="1:15" s="13" customFormat="1" ht="66.75" customHeight="1" thickBot="1">
      <c r="A12" s="58" t="s">
        <v>21</v>
      </c>
      <c r="B12" s="58" t="s">
        <v>109</v>
      </c>
      <c r="C12" s="58" t="s">
        <v>91</v>
      </c>
      <c r="D12" s="58" t="s">
        <v>111</v>
      </c>
      <c r="E12" s="58" t="s">
        <v>142</v>
      </c>
      <c r="F12" s="58" t="s">
        <v>141</v>
      </c>
      <c r="G12" s="58" t="s">
        <v>157</v>
      </c>
      <c r="H12" s="58" t="s">
        <v>110</v>
      </c>
      <c r="I12" s="58" t="s">
        <v>155</v>
      </c>
      <c r="J12" s="58" t="s">
        <v>156</v>
      </c>
    </row>
    <row r="13" spans="1:15" s="13" customFormat="1" ht="13.15" customHeight="1">
      <c r="B13" s="37" t="s">
        <v>23</v>
      </c>
      <c r="C13" s="33"/>
      <c r="D13" s="37" t="s">
        <v>23</v>
      </c>
      <c r="E13" s="37" t="s">
        <v>23</v>
      </c>
      <c r="F13" s="33" t="s">
        <v>6</v>
      </c>
      <c r="G13" s="33"/>
      <c r="H13" s="37" t="s">
        <v>23</v>
      </c>
      <c r="I13" s="37" t="s">
        <v>23</v>
      </c>
      <c r="J13" s="33" t="s">
        <v>23</v>
      </c>
    </row>
    <row r="14" spans="1:15" s="13" customFormat="1" ht="13.15" customHeight="1">
      <c r="A14" s="56" t="s">
        <v>8</v>
      </c>
      <c r="B14" s="19">
        <v>10.199999999999999</v>
      </c>
      <c r="C14" s="34" t="s">
        <v>10</v>
      </c>
      <c r="D14" s="19" t="s">
        <v>59</v>
      </c>
      <c r="E14" s="19">
        <v>-0.37037500000000001</v>
      </c>
      <c r="F14" s="19">
        <v>7.3</v>
      </c>
      <c r="G14" s="12" t="s">
        <v>22</v>
      </c>
      <c r="H14" s="19" t="str">
        <f>IF(EXACT(D14,"NA"),"NA",D14+E14)</f>
        <v>NA</v>
      </c>
      <c r="I14" s="19">
        <f>IF(EXACT(B14,"NA"),H14,B14)</f>
        <v>10.199999999999999</v>
      </c>
      <c r="J14" s="19">
        <f t="shared" ref="J14:J25" si="0">(I14*F14)/100</f>
        <v>0.74459999999999993</v>
      </c>
      <c r="L14" s="18"/>
      <c r="M14" s="20"/>
      <c r="O14" s="20"/>
    </row>
    <row r="15" spans="1:15" s="13" customFormat="1" ht="13.15" customHeight="1">
      <c r="A15" s="56" t="s">
        <v>9</v>
      </c>
      <c r="B15" s="19">
        <v>9.91</v>
      </c>
      <c r="C15" s="34" t="s">
        <v>10</v>
      </c>
      <c r="D15" s="19" t="s">
        <v>59</v>
      </c>
      <c r="E15" s="19">
        <v>-0.48744999999999999</v>
      </c>
      <c r="F15" s="19">
        <v>24.18</v>
      </c>
      <c r="G15" s="12" t="s">
        <v>22</v>
      </c>
      <c r="H15" s="19" t="str">
        <f t="shared" ref="H15:H25" si="1">IF(EXACT(D15,"NA"),"NA",D15+E15)</f>
        <v>NA</v>
      </c>
      <c r="I15" s="19">
        <f>IF(EXACT(B15,"NA"),IF(EXACT(H15,"NA"),AVERAGE(I14,I16),H15),B15)</f>
        <v>9.91</v>
      </c>
      <c r="J15" s="19">
        <f t="shared" si="0"/>
        <v>2.3962379999999999</v>
      </c>
      <c r="L15" s="18"/>
      <c r="M15" s="20"/>
      <c r="O15" s="20"/>
    </row>
    <row r="16" spans="1:15" s="13" customFormat="1" ht="13.15" customHeight="1">
      <c r="A16" s="56" t="s">
        <v>10</v>
      </c>
      <c r="B16" s="19">
        <v>9.84</v>
      </c>
      <c r="C16" s="34" t="s">
        <v>12</v>
      </c>
      <c r="D16" s="19" t="s">
        <v>59</v>
      </c>
      <c r="E16" s="19">
        <v>-0.5625</v>
      </c>
      <c r="F16" s="19">
        <v>11.2</v>
      </c>
      <c r="G16" s="12" t="s">
        <v>22</v>
      </c>
      <c r="H16" s="19" t="str">
        <f t="shared" si="1"/>
        <v>NA</v>
      </c>
      <c r="I16" s="19">
        <f t="shared" ref="I16:I24" si="2">IF(EXACT(B16,"NA"),IF(EXACT(H16,"NA"),AVERAGE(I15,I17),H16),B16)</f>
        <v>9.84</v>
      </c>
      <c r="J16" s="19">
        <f t="shared" si="0"/>
        <v>1.1020799999999999</v>
      </c>
      <c r="L16" s="18"/>
      <c r="M16" s="20"/>
      <c r="O16" s="20"/>
    </row>
    <row r="17" spans="1:15" s="13" customFormat="1" ht="13.15" customHeight="1">
      <c r="A17" s="56" t="s">
        <v>11</v>
      </c>
      <c r="B17" s="19">
        <v>9.7899999999999991</v>
      </c>
      <c r="C17" s="34" t="s">
        <v>12</v>
      </c>
      <c r="D17" s="19" t="s">
        <v>59</v>
      </c>
      <c r="E17" s="19">
        <v>-0.54159999999999997</v>
      </c>
      <c r="F17" s="19">
        <v>10.6</v>
      </c>
      <c r="G17" s="12" t="s">
        <v>22</v>
      </c>
      <c r="H17" s="19" t="str">
        <f t="shared" si="1"/>
        <v>NA</v>
      </c>
      <c r="I17" s="19">
        <f t="shared" si="2"/>
        <v>9.7899999999999991</v>
      </c>
      <c r="J17" s="19">
        <f t="shared" si="0"/>
        <v>1.0377399999999999</v>
      </c>
      <c r="L17" s="18"/>
      <c r="M17" s="20"/>
      <c r="O17" s="20"/>
    </row>
    <row r="18" spans="1:15" s="13" customFormat="1" ht="13.15" customHeight="1">
      <c r="A18" s="56" t="s">
        <v>12</v>
      </c>
      <c r="B18" s="19">
        <v>10</v>
      </c>
      <c r="C18" s="34" t="s">
        <v>14</v>
      </c>
      <c r="D18" s="19" t="s">
        <v>59</v>
      </c>
      <c r="E18" s="19">
        <v>-0.91367500000000001</v>
      </c>
      <c r="F18" s="19">
        <v>15.08</v>
      </c>
      <c r="G18" s="12" t="s">
        <v>22</v>
      </c>
      <c r="H18" s="19" t="str">
        <f t="shared" si="1"/>
        <v>NA</v>
      </c>
      <c r="I18" s="19">
        <f t="shared" si="2"/>
        <v>10</v>
      </c>
      <c r="J18" s="19">
        <f t="shared" si="0"/>
        <v>1.508</v>
      </c>
      <c r="L18" s="18"/>
      <c r="M18" s="20"/>
      <c r="O18" s="20"/>
    </row>
    <row r="19" spans="1:15" s="13" customFormat="1" ht="13.15" customHeight="1">
      <c r="A19" s="56" t="s">
        <v>13</v>
      </c>
      <c r="B19" s="19">
        <v>10.199999999999999</v>
      </c>
      <c r="C19" s="34" t="s">
        <v>14</v>
      </c>
      <c r="D19" s="19" t="s">
        <v>59</v>
      </c>
      <c r="E19" s="19">
        <v>-0.51575000000000004</v>
      </c>
      <c r="F19" s="19">
        <v>5.58</v>
      </c>
      <c r="G19" s="12" t="s">
        <v>22</v>
      </c>
      <c r="H19" s="19" t="str">
        <f t="shared" si="1"/>
        <v>NA</v>
      </c>
      <c r="I19" s="19">
        <f t="shared" si="2"/>
        <v>10.199999999999999</v>
      </c>
      <c r="J19" s="19">
        <f t="shared" si="0"/>
        <v>0.56916</v>
      </c>
      <c r="L19" s="18"/>
      <c r="M19" s="20"/>
      <c r="O19" s="20"/>
    </row>
    <row r="20" spans="1:15" s="13" customFormat="1" ht="13.15" customHeight="1">
      <c r="A20" s="56" t="s">
        <v>14</v>
      </c>
      <c r="B20" s="19">
        <v>10.199999999999999</v>
      </c>
      <c r="C20" s="34" t="s">
        <v>16</v>
      </c>
      <c r="D20" s="19">
        <v>10.4025</v>
      </c>
      <c r="E20" s="19">
        <v>-0.48254999999999898</v>
      </c>
      <c r="F20" s="19">
        <v>5.2</v>
      </c>
      <c r="G20" s="12" t="s">
        <v>22</v>
      </c>
      <c r="H20" s="19">
        <f t="shared" si="1"/>
        <v>9.91995</v>
      </c>
      <c r="I20" s="19">
        <f t="shared" si="2"/>
        <v>10.199999999999999</v>
      </c>
      <c r="J20" s="19">
        <f t="shared" si="0"/>
        <v>0.53039999999999998</v>
      </c>
      <c r="L20" s="18"/>
      <c r="M20" s="20"/>
      <c r="O20" s="20"/>
    </row>
    <row r="21" spans="1:15" s="13" customFormat="1" ht="13.15" customHeight="1">
      <c r="A21" s="56" t="s">
        <v>15</v>
      </c>
      <c r="B21" s="19" t="s">
        <v>59</v>
      </c>
      <c r="C21" s="34" t="s">
        <v>16</v>
      </c>
      <c r="D21" s="19">
        <v>10.4025</v>
      </c>
      <c r="E21" s="19">
        <v>-0.34215000000000001</v>
      </c>
      <c r="F21" s="19">
        <v>3.62</v>
      </c>
      <c r="G21" s="12" t="s">
        <v>22</v>
      </c>
      <c r="H21" s="19">
        <f t="shared" si="1"/>
        <v>10.06035</v>
      </c>
      <c r="I21" s="19">
        <f t="shared" si="2"/>
        <v>10.06035</v>
      </c>
      <c r="J21" s="19">
        <f t="shared" si="0"/>
        <v>0.36418466999999999</v>
      </c>
      <c r="L21" s="18"/>
      <c r="M21" s="20"/>
      <c r="O21" s="20"/>
    </row>
    <row r="22" spans="1:15" s="13" customFormat="1" ht="13.15" customHeight="1">
      <c r="A22" s="56" t="s">
        <v>16</v>
      </c>
      <c r="B22" s="19" t="s">
        <v>59</v>
      </c>
      <c r="C22" s="34" t="s">
        <v>18</v>
      </c>
      <c r="D22" s="19">
        <v>10.5025</v>
      </c>
      <c r="E22" s="19">
        <v>-0.20572499999999999</v>
      </c>
      <c r="F22" s="19">
        <v>3.72</v>
      </c>
      <c r="G22" s="12" t="s">
        <v>22</v>
      </c>
      <c r="H22" s="19">
        <f t="shared" si="1"/>
        <v>10.296775</v>
      </c>
      <c r="I22" s="19">
        <f t="shared" si="2"/>
        <v>10.296775</v>
      </c>
      <c r="J22" s="19">
        <f t="shared" si="0"/>
        <v>0.38304003000000003</v>
      </c>
      <c r="L22" s="18"/>
      <c r="M22" s="20"/>
      <c r="O22" s="20"/>
    </row>
    <row r="23" spans="1:15" s="13" customFormat="1" ht="13.15" customHeight="1">
      <c r="A23" s="56" t="s">
        <v>17</v>
      </c>
      <c r="B23" s="19" t="s">
        <v>59</v>
      </c>
      <c r="C23" s="34" t="s">
        <v>18</v>
      </c>
      <c r="D23" s="19">
        <v>10.5025</v>
      </c>
      <c r="E23" s="19">
        <v>-0.167825</v>
      </c>
      <c r="F23" s="19">
        <v>4.66</v>
      </c>
      <c r="G23" s="12" t="s">
        <v>22</v>
      </c>
      <c r="H23" s="19">
        <f t="shared" si="1"/>
        <v>10.334674999999999</v>
      </c>
      <c r="I23" s="19">
        <f t="shared" si="2"/>
        <v>10.334674999999999</v>
      </c>
      <c r="J23" s="19">
        <f t="shared" si="0"/>
        <v>0.48159585499999996</v>
      </c>
      <c r="L23" s="18"/>
      <c r="M23" s="20"/>
      <c r="O23" s="20"/>
    </row>
    <row r="24" spans="1:15" s="13" customFormat="1" ht="13.15" customHeight="1">
      <c r="A24" s="56" t="s">
        <v>18</v>
      </c>
      <c r="B24" s="19" t="s">
        <v>59</v>
      </c>
      <c r="C24" s="34" t="s">
        <v>19</v>
      </c>
      <c r="D24" s="19">
        <v>10.442500000000001</v>
      </c>
      <c r="E24" s="19">
        <v>-2.5899999999999999E-2</v>
      </c>
      <c r="F24" s="19">
        <v>4.74</v>
      </c>
      <c r="G24" s="12" t="s">
        <v>22</v>
      </c>
      <c r="H24" s="19">
        <f t="shared" si="1"/>
        <v>10.416600000000001</v>
      </c>
      <c r="I24" s="19">
        <f t="shared" si="2"/>
        <v>10.416600000000001</v>
      </c>
      <c r="J24" s="19">
        <f t="shared" si="0"/>
        <v>0.49374684000000008</v>
      </c>
      <c r="L24" s="18"/>
      <c r="M24" s="20"/>
      <c r="O24" s="20"/>
    </row>
    <row r="25" spans="1:15" s="13" customFormat="1" ht="13.15" customHeight="1">
      <c r="A25" s="56" t="s">
        <v>19</v>
      </c>
      <c r="B25" s="19" t="s">
        <v>59</v>
      </c>
      <c r="C25" s="34" t="s">
        <v>20</v>
      </c>
      <c r="D25" s="19">
        <v>10.2075</v>
      </c>
      <c r="E25" s="19">
        <v>0.23880000000000001</v>
      </c>
      <c r="F25" s="19">
        <v>4.12</v>
      </c>
      <c r="G25" s="12" t="s">
        <v>22</v>
      </c>
      <c r="H25" s="19">
        <f t="shared" si="1"/>
        <v>10.446299999999999</v>
      </c>
      <c r="I25" s="19">
        <f t="shared" ref="I25" si="3">IF(EXACT(B25,"NA"),H25,B25)</f>
        <v>10.446299999999999</v>
      </c>
      <c r="J25" s="19">
        <f t="shared" si="0"/>
        <v>0.43038756</v>
      </c>
      <c r="L25" s="18"/>
      <c r="M25" s="20"/>
      <c r="O25" s="20"/>
    </row>
    <row r="26" spans="1:15" s="13" customFormat="1" ht="13.15" customHeight="1">
      <c r="A26" s="56"/>
      <c r="B26" s="18"/>
      <c r="C26" s="34"/>
      <c r="D26" s="18"/>
      <c r="E26" s="18"/>
      <c r="F26" s="18"/>
      <c r="G26" s="12"/>
      <c r="H26" s="18"/>
      <c r="I26" s="18"/>
      <c r="J26" s="18"/>
      <c r="L26" s="18"/>
      <c r="M26" s="20"/>
      <c r="O26" s="20"/>
    </row>
    <row r="27" spans="1:15" s="13" customFormat="1" ht="13.15" customHeight="1" thickBot="1">
      <c r="A27" s="17"/>
      <c r="B27" s="16"/>
      <c r="C27" s="16"/>
      <c r="D27" s="16"/>
      <c r="E27" s="31"/>
      <c r="F27" s="89"/>
      <c r="G27" s="89"/>
      <c r="H27" s="44"/>
      <c r="I27" s="87" t="s">
        <v>114</v>
      </c>
      <c r="J27" s="88">
        <f>SUM(J14:J25)</f>
        <v>10.041172954999999</v>
      </c>
      <c r="K27" s="20"/>
    </row>
    <row r="28" spans="1:15" ht="12.75" customHeight="1">
      <c r="A28" s="13" t="s">
        <v>100</v>
      </c>
      <c r="D28" s="3"/>
      <c r="F28" s="5"/>
      <c r="H28" s="3"/>
    </row>
    <row r="29" spans="1:15" ht="12.75" customHeight="1">
      <c r="A29" s="13" t="s">
        <v>135</v>
      </c>
    </row>
    <row r="30" spans="1:15" ht="12.75" customHeight="1">
      <c r="A30" s="13" t="s">
        <v>150</v>
      </c>
    </row>
    <row r="31" spans="1:15" ht="12.75" customHeight="1">
      <c r="A31" s="108" t="s">
        <v>158</v>
      </c>
      <c r="L31" s="21"/>
    </row>
    <row r="32" spans="1:15" ht="12.75" customHeight="1">
      <c r="L32" s="21"/>
    </row>
    <row r="33" spans="1:12">
      <c r="B33" s="14"/>
      <c r="C33" s="14"/>
      <c r="D33" s="14"/>
      <c r="E33" s="14"/>
      <c r="F33" s="14"/>
      <c r="G33" s="14"/>
      <c r="L33" s="21"/>
    </row>
    <row r="34" spans="1:12" s="27" customFormat="1" ht="13.5" thickBot="1">
      <c r="A34" s="60" t="s">
        <v>129</v>
      </c>
      <c r="B34" s="61"/>
      <c r="C34" s="30"/>
      <c r="D34" s="30"/>
      <c r="E34" s="30"/>
      <c r="F34" s="30"/>
      <c r="G34" s="30"/>
      <c r="H34" s="62"/>
      <c r="I34" s="62"/>
      <c r="L34" s="47"/>
    </row>
    <row r="35" spans="1:12" s="29" customFormat="1" ht="51" customHeight="1" thickBot="1">
      <c r="A35" s="58"/>
      <c r="B35" s="51" t="s">
        <v>35</v>
      </c>
      <c r="C35" s="51" t="s">
        <v>36</v>
      </c>
      <c r="D35" s="51" t="s">
        <v>48</v>
      </c>
      <c r="E35" s="51" t="s">
        <v>49</v>
      </c>
      <c r="F35" s="51" t="s">
        <v>50</v>
      </c>
      <c r="G35" s="51" t="s">
        <v>51</v>
      </c>
      <c r="H35" s="51" t="s">
        <v>31</v>
      </c>
      <c r="I35" s="51" t="s">
        <v>37</v>
      </c>
      <c r="L35" s="46"/>
    </row>
    <row r="36" spans="1:12" s="29" customFormat="1" ht="13.5" thickBot="1">
      <c r="A36" s="58"/>
      <c r="B36" s="66">
        <v>8.4</v>
      </c>
      <c r="C36" s="67">
        <v>8.48</v>
      </c>
      <c r="D36" s="67">
        <v>8.57</v>
      </c>
      <c r="E36" s="67">
        <v>10.8</v>
      </c>
      <c r="F36" s="67">
        <v>13.3</v>
      </c>
      <c r="G36" s="67">
        <v>14.2</v>
      </c>
      <c r="H36" s="67">
        <f>(SUM(C36+D36+E36+F36+G36)-MAX(C36:G36)-MIN(C36:G36))/3</f>
        <v>10.89</v>
      </c>
      <c r="I36" s="67">
        <f>MIN(B36*1.15,MAX(B36,H36*0.85))</f>
        <v>9.2565000000000008</v>
      </c>
      <c r="J36" s="45"/>
      <c r="L36" s="46"/>
    </row>
    <row r="37" spans="1:12" s="29" customFormat="1">
      <c r="A37" s="49"/>
      <c r="B37" s="45"/>
      <c r="C37" s="45"/>
      <c r="D37" s="45"/>
      <c r="E37" s="45"/>
      <c r="F37" s="45"/>
      <c r="G37" s="45"/>
      <c r="H37" s="45"/>
      <c r="I37" s="45"/>
      <c r="J37" s="45"/>
      <c r="L37" s="46"/>
    </row>
    <row r="38" spans="1:12" s="29" customFormat="1">
      <c r="A38" s="49"/>
      <c r="B38" s="45"/>
      <c r="C38" s="45"/>
      <c r="D38" s="45"/>
      <c r="E38" s="45"/>
      <c r="F38" s="45"/>
      <c r="G38" s="45"/>
      <c r="H38" s="45"/>
      <c r="I38" s="45"/>
      <c r="J38" s="45"/>
      <c r="L38" s="46"/>
    </row>
    <row r="39" spans="1:12" ht="13.5" thickBot="1">
      <c r="A39" s="60" t="s">
        <v>132</v>
      </c>
      <c r="B39" s="64"/>
      <c r="C39" s="15"/>
      <c r="D39" s="15"/>
      <c r="E39" s="15"/>
      <c r="F39" s="15"/>
      <c r="G39" s="15"/>
      <c r="L39" s="21"/>
    </row>
    <row r="40" spans="1:12" ht="51" customHeight="1" thickBot="1">
      <c r="A40" s="54"/>
      <c r="B40" s="51" t="s">
        <v>37</v>
      </c>
      <c r="C40" s="71" t="s">
        <v>38</v>
      </c>
      <c r="D40" s="51" t="s">
        <v>40</v>
      </c>
      <c r="E40" s="51" t="s">
        <v>41</v>
      </c>
      <c r="F40" s="74" t="s">
        <v>133</v>
      </c>
      <c r="G40" s="51" t="s">
        <v>42</v>
      </c>
      <c r="L40" s="21"/>
    </row>
    <row r="41" spans="1:12">
      <c r="A41" s="52" t="s">
        <v>92</v>
      </c>
      <c r="B41" s="68">
        <f>I36</f>
        <v>9.2565000000000008</v>
      </c>
      <c r="C41" s="72">
        <f>D8</f>
        <v>10.041172954999999</v>
      </c>
      <c r="D41" s="68">
        <v>6.2</v>
      </c>
      <c r="E41" s="68">
        <f>MAX(C41,D41)</f>
        <v>10.041172954999999</v>
      </c>
      <c r="F41" s="75">
        <f>MAX(B41-E41,0)</f>
        <v>0</v>
      </c>
      <c r="G41" s="68">
        <f>B41-D41</f>
        <v>3.0565000000000007</v>
      </c>
      <c r="L41" s="21"/>
    </row>
    <row r="42" spans="1:12" ht="13.5" thickBot="1">
      <c r="A42" s="63" t="s">
        <v>0</v>
      </c>
      <c r="B42" s="69">
        <f>I36</f>
        <v>9.2565000000000008</v>
      </c>
      <c r="C42" s="73">
        <f>D9</f>
        <v>9.9499999999999993</v>
      </c>
      <c r="D42" s="69">
        <f>D41</f>
        <v>6.2</v>
      </c>
      <c r="E42" s="69">
        <f>IF(EXACT(C42,"NA"),"NA",MAX(C42,D42))</f>
        <v>9.9499999999999993</v>
      </c>
      <c r="F42" s="76">
        <f>IF(EXACT(C42,"NA"),"NA",MAX(B42-E42,0))</f>
        <v>0</v>
      </c>
      <c r="G42" s="69">
        <f>B42-D42</f>
        <v>3.0565000000000007</v>
      </c>
      <c r="L42" s="21"/>
    </row>
    <row r="43" spans="1:12">
      <c r="B43" s="45"/>
      <c r="C43" s="45"/>
      <c r="D43" s="45"/>
      <c r="E43" s="45"/>
      <c r="F43" s="45"/>
      <c r="G43" s="45"/>
      <c r="L43" s="21"/>
    </row>
    <row r="44" spans="1:12">
      <c r="B44" s="45"/>
      <c r="C44" s="45"/>
      <c r="D44" s="45"/>
      <c r="E44" s="45"/>
      <c r="F44" s="45"/>
      <c r="G44" s="45"/>
      <c r="L44" s="21"/>
    </row>
    <row r="45" spans="1:12" ht="13.5" thickBot="1">
      <c r="A45" s="1" t="s">
        <v>101</v>
      </c>
      <c r="B45" s="15"/>
      <c r="C45" s="15"/>
      <c r="D45" s="15"/>
      <c r="E45" s="15"/>
      <c r="F45" s="15"/>
      <c r="G45" s="15"/>
      <c r="H45" s="2"/>
      <c r="I45" s="2"/>
      <c r="J45" s="2"/>
      <c r="K45" s="2"/>
      <c r="L45" s="86"/>
    </row>
    <row r="46" spans="1:12" ht="51" customHeight="1" thickBot="1">
      <c r="A46" s="58"/>
      <c r="B46" s="51" t="s">
        <v>37</v>
      </c>
      <c r="C46" s="65" t="s">
        <v>43</v>
      </c>
      <c r="D46" s="65" t="s">
        <v>44</v>
      </c>
      <c r="E46" s="65" t="s">
        <v>45</v>
      </c>
      <c r="F46" s="65" t="s">
        <v>46</v>
      </c>
      <c r="G46" s="65" t="s">
        <v>47</v>
      </c>
      <c r="H46" s="65" t="s">
        <v>52</v>
      </c>
      <c r="I46" s="77" t="s">
        <v>38</v>
      </c>
      <c r="J46" s="65" t="s">
        <v>39</v>
      </c>
      <c r="K46" s="78" t="s">
        <v>53</v>
      </c>
      <c r="L46" s="74" t="s">
        <v>54</v>
      </c>
    </row>
    <row r="47" spans="1:12">
      <c r="A47" s="52" t="s">
        <v>92</v>
      </c>
      <c r="B47" s="70">
        <f>I36</f>
        <v>9.2565000000000008</v>
      </c>
      <c r="C47" s="70">
        <f>MAX(C36,B47)</f>
        <v>9.2565000000000008</v>
      </c>
      <c r="D47" s="70">
        <f>MAX(D36,B47)</f>
        <v>9.2565000000000008</v>
      </c>
      <c r="E47" s="70">
        <f>MAX(E36,B47)</f>
        <v>10.8</v>
      </c>
      <c r="F47" s="70">
        <f>MAX(F36,B47)</f>
        <v>13.3</v>
      </c>
      <c r="G47" s="70">
        <f>MAX(G36,B47)</f>
        <v>14.2</v>
      </c>
      <c r="H47" s="81">
        <f>(SUM(C47+D47+E47+F47+G47)-MAX(C47:G47)-MIN(C47:G47))/3</f>
        <v>11.118833333333333</v>
      </c>
      <c r="I47" s="79">
        <f>D8</f>
        <v>10.041172954999999</v>
      </c>
      <c r="J47" s="70">
        <f>D41</f>
        <v>6.2</v>
      </c>
      <c r="K47" s="82">
        <f>MAX(I47,J47)</f>
        <v>10.041172954999999</v>
      </c>
      <c r="L47" s="75">
        <f>MAX(I47,J47)</f>
        <v>10.041172954999999</v>
      </c>
    </row>
    <row r="48" spans="1:12" ht="13.5" thickBot="1">
      <c r="A48" s="63" t="s">
        <v>0</v>
      </c>
      <c r="B48" s="28">
        <f t="shared" ref="B48:H48" si="4">B47</f>
        <v>9.2565000000000008</v>
      </c>
      <c r="C48" s="28">
        <f t="shared" si="4"/>
        <v>9.2565000000000008</v>
      </c>
      <c r="D48" s="28">
        <f t="shared" si="4"/>
        <v>9.2565000000000008</v>
      </c>
      <c r="E48" s="28">
        <f t="shared" si="4"/>
        <v>10.8</v>
      </c>
      <c r="F48" s="28">
        <f t="shared" si="4"/>
        <v>13.3</v>
      </c>
      <c r="G48" s="28">
        <f t="shared" si="4"/>
        <v>14.2</v>
      </c>
      <c r="H48" s="28">
        <f t="shared" si="4"/>
        <v>11.118833333333333</v>
      </c>
      <c r="I48" s="80">
        <f>D9</f>
        <v>9.9499999999999993</v>
      </c>
      <c r="J48" s="28">
        <f>D41</f>
        <v>6.2</v>
      </c>
      <c r="K48" s="83">
        <f>IF(EXACT(I48,"NA"),"NA",MAX(I48,J48))</f>
        <v>9.9499999999999993</v>
      </c>
      <c r="L48" s="85">
        <f>IF(EXACT(I48,"NA"),"NA",MAX(I48,J48))</f>
        <v>9.9499999999999993</v>
      </c>
    </row>
    <row r="49" spans="1:1">
      <c r="A49" s="13"/>
    </row>
    <row r="50" spans="1:1">
      <c r="A50" s="13"/>
    </row>
    <row r="93" spans="1:16" ht="12.75" customHeight="1">
      <c r="A93" s="32"/>
    </row>
    <row r="94" spans="1:16" ht="12.75" customHeight="1">
      <c r="A94" s="32"/>
    </row>
    <row r="95" spans="1:16">
      <c r="A95" s="48" t="s">
        <v>121</v>
      </c>
      <c r="B95" s="6"/>
      <c r="C95" s="6"/>
      <c r="D95" s="6"/>
      <c r="E95" s="6"/>
      <c r="F95" s="6"/>
      <c r="G95" s="6"/>
      <c r="H95" s="6"/>
      <c r="I95" s="6"/>
      <c r="J95" s="6"/>
      <c r="K95" s="6"/>
      <c r="L95" s="6"/>
      <c r="M95" s="6"/>
      <c r="N95" s="6"/>
      <c r="O95" s="6"/>
      <c r="P95" s="6"/>
    </row>
    <row r="96" spans="1:16" ht="13.5" thickBot="1">
      <c r="A96" s="1" t="s">
        <v>123</v>
      </c>
      <c r="B96" s="7"/>
      <c r="C96" s="7"/>
      <c r="D96" s="7"/>
      <c r="E96" s="7"/>
      <c r="F96" s="7"/>
      <c r="G96" s="7"/>
      <c r="H96" s="7"/>
      <c r="I96" s="7"/>
      <c r="J96" s="6"/>
      <c r="K96" s="6"/>
      <c r="L96" s="6"/>
      <c r="M96" s="6"/>
      <c r="N96" s="6"/>
      <c r="O96" s="6"/>
      <c r="P96" s="6"/>
    </row>
    <row r="97" spans="1:16" ht="66" customHeight="1" thickBot="1">
      <c r="A97" s="53" t="s">
        <v>30</v>
      </c>
      <c r="B97" s="53" t="s">
        <v>117</v>
      </c>
      <c r="C97" s="53" t="s">
        <v>118</v>
      </c>
      <c r="D97" s="54" t="s">
        <v>97</v>
      </c>
      <c r="E97" s="58" t="s">
        <v>56</v>
      </c>
      <c r="F97" s="53" t="s">
        <v>93</v>
      </c>
      <c r="G97" s="54" t="s">
        <v>94</v>
      </c>
      <c r="H97" s="53" t="s">
        <v>95</v>
      </c>
      <c r="I97" s="53" t="s">
        <v>96</v>
      </c>
      <c r="J97" s="14"/>
      <c r="K97" s="14"/>
      <c r="L97" s="14"/>
      <c r="M97" s="14"/>
      <c r="N97" s="14"/>
      <c r="O97" s="14"/>
      <c r="P97" s="14"/>
    </row>
    <row r="98" spans="1:16" ht="12.75" customHeight="1">
      <c r="A98" s="8"/>
      <c r="B98" s="22" t="s">
        <v>23</v>
      </c>
      <c r="C98" s="22" t="s">
        <v>23</v>
      </c>
      <c r="F98" s="22" t="s">
        <v>23</v>
      </c>
      <c r="G98" s="22" t="s">
        <v>23</v>
      </c>
      <c r="H98" s="22" t="s">
        <v>23</v>
      </c>
      <c r="I98" s="22" t="s">
        <v>23</v>
      </c>
      <c r="J98" s="27"/>
      <c r="K98" s="27"/>
      <c r="L98" s="27"/>
      <c r="M98" s="27"/>
      <c r="N98" s="10"/>
    </row>
    <row r="99" spans="1:16" ht="12.75" customHeight="1">
      <c r="A99" s="95">
        <v>44882</v>
      </c>
      <c r="B99" s="70">
        <v>12.520027900000001</v>
      </c>
      <c r="C99" s="70"/>
      <c r="D99" s="12"/>
      <c r="E99" s="70">
        <v>9.2565000000000008</v>
      </c>
      <c r="F99" s="19">
        <v>0</v>
      </c>
      <c r="G99" s="91"/>
      <c r="H99" s="19">
        <v>12.520027900000001</v>
      </c>
      <c r="I99" s="19"/>
      <c r="J99" s="14"/>
      <c r="K99" s="19"/>
      <c r="L99" s="19"/>
      <c r="M99" s="19"/>
      <c r="N99" s="13"/>
    </row>
    <row r="100" spans="1:16" ht="12.75" customHeight="1">
      <c r="A100" s="95">
        <v>44889</v>
      </c>
      <c r="B100" s="70">
        <v>12.457527900000001</v>
      </c>
      <c r="C100" s="70"/>
      <c r="D100" s="12"/>
      <c r="E100" s="70">
        <v>9.2565000000000008</v>
      </c>
      <c r="F100" s="19">
        <v>0</v>
      </c>
      <c r="G100" s="91"/>
      <c r="H100" s="19">
        <v>12.457527900000001</v>
      </c>
      <c r="I100" s="19"/>
      <c r="J100" s="14"/>
      <c r="K100" s="19"/>
      <c r="L100" s="19"/>
      <c r="M100" s="19"/>
    </row>
    <row r="101" spans="1:16" ht="12.75" customHeight="1">
      <c r="A101" s="95">
        <v>44896</v>
      </c>
      <c r="B101" s="70">
        <v>12.5202074</v>
      </c>
      <c r="C101" s="70"/>
      <c r="D101" s="12"/>
      <c r="E101" s="70">
        <v>9.2565000000000008</v>
      </c>
      <c r="F101" s="19">
        <v>0</v>
      </c>
      <c r="G101" s="91"/>
      <c r="H101" s="19">
        <v>12.5202074</v>
      </c>
      <c r="I101" s="19"/>
      <c r="J101" s="14"/>
      <c r="K101" s="19"/>
      <c r="L101" s="19"/>
      <c r="M101" s="19"/>
      <c r="N101" s="6"/>
    </row>
    <row r="102" spans="1:16" ht="12.75" customHeight="1">
      <c r="A102" s="95">
        <v>44903</v>
      </c>
      <c r="B102" s="70">
        <v>12.750207400000001</v>
      </c>
      <c r="C102" s="70"/>
      <c r="D102" s="12"/>
      <c r="E102" s="70">
        <v>9.2565000000000008</v>
      </c>
      <c r="F102" s="19">
        <v>0</v>
      </c>
      <c r="G102" s="91"/>
      <c r="H102" s="19">
        <v>12.750207400000001</v>
      </c>
      <c r="I102" s="19"/>
      <c r="J102" s="14"/>
      <c r="K102" s="19"/>
      <c r="L102" s="19"/>
      <c r="M102" s="19"/>
      <c r="N102" s="13"/>
    </row>
    <row r="103" spans="1:16" ht="12.75" customHeight="1">
      <c r="A103" s="95">
        <v>44910</v>
      </c>
      <c r="B103" s="70">
        <v>12.6452074</v>
      </c>
      <c r="C103" s="70"/>
      <c r="D103" s="12"/>
      <c r="E103" s="70">
        <v>9.2565000000000008</v>
      </c>
      <c r="F103" s="19">
        <v>0</v>
      </c>
      <c r="G103" s="91"/>
      <c r="H103" s="19">
        <v>12.6452074</v>
      </c>
      <c r="I103" s="19"/>
      <c r="J103" s="14"/>
      <c r="K103" s="19"/>
      <c r="L103" s="19"/>
      <c r="M103" s="19"/>
      <c r="N103" s="13"/>
    </row>
    <row r="104" spans="1:16" ht="12.75" customHeight="1">
      <c r="A104" s="95">
        <v>44917</v>
      </c>
      <c r="B104" s="70">
        <v>12.562707400000001</v>
      </c>
      <c r="C104" s="70"/>
      <c r="D104" s="12"/>
      <c r="E104" s="70">
        <v>9.2565000000000008</v>
      </c>
      <c r="F104" s="19">
        <v>0</v>
      </c>
      <c r="G104" s="91"/>
      <c r="H104" s="19">
        <v>12.562707400000001</v>
      </c>
      <c r="I104" s="19"/>
      <c r="J104" s="14"/>
      <c r="K104" s="19"/>
      <c r="L104" s="19"/>
      <c r="M104" s="19"/>
      <c r="N104" s="13"/>
    </row>
    <row r="105" spans="1:16" ht="12.75" customHeight="1">
      <c r="A105" s="95">
        <v>44924</v>
      </c>
      <c r="B105" s="70">
        <v>12.6752074</v>
      </c>
      <c r="C105" s="70"/>
      <c r="D105" s="12"/>
      <c r="E105" s="70">
        <v>9.2565000000000008</v>
      </c>
      <c r="F105" s="19">
        <v>0</v>
      </c>
      <c r="G105" s="91"/>
      <c r="H105" s="19">
        <v>12.6752074</v>
      </c>
      <c r="I105" s="19"/>
      <c r="J105" s="14"/>
      <c r="K105" s="19"/>
      <c r="L105" s="19"/>
      <c r="M105" s="19"/>
      <c r="N105" s="6"/>
    </row>
    <row r="106" spans="1:16" ht="12.75" customHeight="1">
      <c r="A106" s="95">
        <v>44931</v>
      </c>
      <c r="B106" s="70">
        <v>12.5069339</v>
      </c>
      <c r="C106" s="70"/>
      <c r="D106" s="12"/>
      <c r="E106" s="70">
        <v>9.2565000000000008</v>
      </c>
      <c r="F106" s="19">
        <v>0</v>
      </c>
      <c r="G106" s="91"/>
      <c r="H106" s="19">
        <v>12.5069339</v>
      </c>
      <c r="I106" s="19"/>
      <c r="J106" s="14"/>
      <c r="K106" s="19"/>
      <c r="L106" s="19"/>
      <c r="M106" s="19"/>
      <c r="N106" s="13"/>
    </row>
    <row r="107" spans="1:16" ht="12.75" customHeight="1">
      <c r="A107" s="95">
        <v>44938</v>
      </c>
      <c r="B107" s="70">
        <v>12.447168899999999</v>
      </c>
      <c r="C107" s="70"/>
      <c r="D107" s="12"/>
      <c r="E107" s="70">
        <v>9.2565000000000008</v>
      </c>
      <c r="F107" s="19">
        <v>0</v>
      </c>
      <c r="G107" s="91"/>
      <c r="H107" s="19">
        <v>12.447168899999999</v>
      </c>
      <c r="I107" s="19"/>
      <c r="J107" s="14"/>
      <c r="K107" s="19"/>
      <c r="L107" s="19"/>
      <c r="M107" s="19"/>
      <c r="N107" s="13"/>
    </row>
    <row r="108" spans="1:16" ht="12.75" customHeight="1">
      <c r="A108" s="95">
        <v>44945</v>
      </c>
      <c r="B108" s="70">
        <v>12.234668900000001</v>
      </c>
      <c r="C108" s="70"/>
      <c r="D108" s="12"/>
      <c r="E108" s="70">
        <v>9.2565000000000008</v>
      </c>
      <c r="F108" s="19">
        <v>0</v>
      </c>
      <c r="G108" s="91"/>
      <c r="H108" s="19">
        <v>12.234668900000001</v>
      </c>
      <c r="I108" s="19"/>
      <c r="J108" s="14"/>
      <c r="K108" s="19"/>
      <c r="L108" s="19"/>
      <c r="M108" s="19"/>
      <c r="N108" s="13"/>
    </row>
    <row r="109" spans="1:16" ht="12.75" customHeight="1">
      <c r="A109" s="95">
        <v>44952</v>
      </c>
      <c r="B109" s="70">
        <v>12.1499294</v>
      </c>
      <c r="C109" s="70"/>
      <c r="D109" s="12"/>
      <c r="E109" s="70">
        <v>9.2565000000000008</v>
      </c>
      <c r="F109" s="19">
        <v>0</v>
      </c>
      <c r="G109" s="91"/>
      <c r="H109" s="19">
        <v>12.1499294</v>
      </c>
      <c r="I109" s="19"/>
      <c r="J109" s="14"/>
      <c r="K109" s="19"/>
      <c r="L109" s="19"/>
      <c r="M109" s="19"/>
    </row>
    <row r="110" spans="1:16" ht="12.75" customHeight="1">
      <c r="A110" s="95">
        <v>44959</v>
      </c>
      <c r="B110" s="70">
        <v>12.325320400000001</v>
      </c>
      <c r="C110" s="70"/>
      <c r="D110" s="12"/>
      <c r="E110" s="70">
        <v>9.2565000000000008</v>
      </c>
      <c r="F110" s="19">
        <v>0</v>
      </c>
      <c r="G110" s="91"/>
      <c r="H110" s="19">
        <v>12.325320400000001</v>
      </c>
      <c r="I110" s="19"/>
      <c r="J110" s="14"/>
      <c r="K110" s="19"/>
      <c r="L110" s="19"/>
      <c r="M110" s="19"/>
      <c r="N110" s="13"/>
    </row>
    <row r="111" spans="1:16" ht="12.75" customHeight="1">
      <c r="A111" s="95">
        <v>44966</v>
      </c>
      <c r="B111" s="70">
        <v>12.2812734</v>
      </c>
      <c r="C111" s="70"/>
      <c r="D111" s="12"/>
      <c r="E111" s="70">
        <v>9.2565000000000008</v>
      </c>
      <c r="F111" s="19">
        <v>0</v>
      </c>
      <c r="G111" s="91"/>
      <c r="H111" s="19">
        <v>12.2812734</v>
      </c>
      <c r="I111" s="19"/>
      <c r="J111" s="14"/>
      <c r="K111" s="19"/>
      <c r="L111" s="19"/>
      <c r="M111" s="19"/>
      <c r="N111" s="13"/>
    </row>
    <row r="112" spans="1:16" ht="12.75" customHeight="1">
      <c r="A112" s="95">
        <v>44973</v>
      </c>
      <c r="B112" s="70">
        <v>12.394520399999999</v>
      </c>
      <c r="C112" s="70"/>
      <c r="D112" s="12"/>
      <c r="E112" s="70">
        <v>9.2565000000000008</v>
      </c>
      <c r="F112" s="19">
        <v>0</v>
      </c>
      <c r="G112" s="91"/>
      <c r="H112" s="19">
        <v>12.394520399999999</v>
      </c>
      <c r="I112" s="19"/>
      <c r="J112" s="14"/>
      <c r="K112" s="19"/>
      <c r="L112" s="19"/>
      <c r="M112" s="19"/>
      <c r="N112" s="13"/>
    </row>
    <row r="113" spans="1:14" ht="12.75" customHeight="1">
      <c r="A113" s="95">
        <v>44980</v>
      </c>
      <c r="B113" s="70">
        <v>12.4435409</v>
      </c>
      <c r="C113" s="70"/>
      <c r="D113" s="12"/>
      <c r="E113" s="70">
        <v>9.2565000000000008</v>
      </c>
      <c r="F113" s="19">
        <v>0</v>
      </c>
      <c r="G113" s="91"/>
      <c r="H113" s="19">
        <v>12.4435409</v>
      </c>
      <c r="I113" s="19"/>
      <c r="J113" s="14"/>
      <c r="K113" s="19"/>
      <c r="L113" s="19"/>
      <c r="M113" s="19"/>
      <c r="N113" s="6"/>
    </row>
    <row r="114" spans="1:14" ht="12.75" customHeight="1">
      <c r="A114" s="95">
        <v>44987</v>
      </c>
      <c r="B114" s="70">
        <v>12.2849944</v>
      </c>
      <c r="C114" s="70"/>
      <c r="D114" s="12"/>
      <c r="E114" s="70">
        <v>9.2565000000000008</v>
      </c>
      <c r="F114" s="19">
        <v>0</v>
      </c>
      <c r="G114" s="91"/>
      <c r="H114" s="19">
        <v>12.2849944</v>
      </c>
      <c r="I114" s="19"/>
      <c r="J114" s="14"/>
      <c r="K114" s="19"/>
      <c r="L114" s="19"/>
      <c r="M114" s="19"/>
      <c r="N114" s="13"/>
    </row>
    <row r="115" spans="1:14" ht="12.75" customHeight="1">
      <c r="A115" s="95">
        <v>44994</v>
      </c>
      <c r="B115" s="70">
        <v>12.2751529</v>
      </c>
      <c r="C115" s="70"/>
      <c r="D115" s="12"/>
      <c r="E115" s="70">
        <v>9.2565000000000008</v>
      </c>
      <c r="F115" s="19">
        <v>0</v>
      </c>
      <c r="G115" s="91"/>
      <c r="H115" s="19">
        <v>12.2751529</v>
      </c>
      <c r="I115" s="19"/>
      <c r="J115" s="14"/>
      <c r="K115" s="19"/>
      <c r="L115" s="19"/>
      <c r="M115" s="19"/>
      <c r="N115" s="13"/>
    </row>
    <row r="116" spans="1:14" ht="12.75" customHeight="1">
      <c r="A116" s="95">
        <v>45001</v>
      </c>
      <c r="B116" s="70">
        <v>12.086879400000001</v>
      </c>
      <c r="C116" s="70"/>
      <c r="D116" s="12"/>
      <c r="E116" s="70">
        <v>9.2565000000000008</v>
      </c>
      <c r="F116" s="19">
        <v>0</v>
      </c>
      <c r="G116" s="91"/>
      <c r="H116" s="19">
        <v>12.086879400000001</v>
      </c>
      <c r="I116" s="19"/>
      <c r="J116" s="14"/>
      <c r="K116" s="19"/>
      <c r="L116" s="19"/>
      <c r="M116" s="19"/>
      <c r="N116" s="13"/>
    </row>
    <row r="117" spans="1:14" ht="12.75" customHeight="1">
      <c r="A117" s="95">
        <v>45008</v>
      </c>
      <c r="B117" s="70">
        <v>11.498785399999999</v>
      </c>
      <c r="C117" s="70"/>
      <c r="D117" s="12"/>
      <c r="E117" s="70">
        <v>9.2565000000000008</v>
      </c>
      <c r="F117" s="19">
        <v>0</v>
      </c>
      <c r="G117" s="91"/>
      <c r="H117" s="19">
        <v>11.498785399999999</v>
      </c>
      <c r="I117" s="19"/>
      <c r="J117" s="14"/>
      <c r="K117" s="19"/>
      <c r="L117" s="19"/>
      <c r="M117" s="19"/>
      <c r="N117" s="6"/>
    </row>
    <row r="118" spans="1:14" ht="12.75" customHeight="1">
      <c r="A118" s="95">
        <v>45015</v>
      </c>
      <c r="B118" s="70">
        <v>11.746407899999999</v>
      </c>
      <c r="C118" s="70"/>
      <c r="D118" s="12"/>
      <c r="E118" s="70">
        <v>9.2565000000000008</v>
      </c>
      <c r="F118" s="19">
        <v>0</v>
      </c>
      <c r="G118" s="91"/>
      <c r="H118" s="19">
        <v>11.746407899999999</v>
      </c>
      <c r="I118" s="19"/>
      <c r="J118" s="14"/>
      <c r="K118" s="19"/>
      <c r="L118" s="19"/>
      <c r="M118" s="19"/>
      <c r="N118" s="13"/>
    </row>
    <row r="119" spans="1:14" ht="12.75" customHeight="1">
      <c r="A119" s="95">
        <v>45022</v>
      </c>
      <c r="B119" s="70">
        <v>11.829383399999999</v>
      </c>
      <c r="C119" s="70"/>
      <c r="D119" s="12"/>
      <c r="E119" s="70">
        <v>9.2565000000000008</v>
      </c>
      <c r="F119" s="19">
        <v>0</v>
      </c>
      <c r="G119" s="91"/>
      <c r="H119" s="19">
        <v>11.829383399999999</v>
      </c>
      <c r="I119" s="19"/>
      <c r="J119" s="14"/>
      <c r="K119" s="19"/>
      <c r="L119" s="19"/>
      <c r="M119" s="19"/>
      <c r="N119" s="13"/>
    </row>
    <row r="120" spans="1:14" ht="12.75" customHeight="1">
      <c r="A120" s="95">
        <v>45029</v>
      </c>
      <c r="B120" s="70">
        <v>11.8085884</v>
      </c>
      <c r="C120" s="70"/>
      <c r="D120" s="12"/>
      <c r="E120" s="70">
        <v>9.2565000000000008</v>
      </c>
      <c r="F120" s="19">
        <v>0</v>
      </c>
      <c r="G120" s="91"/>
      <c r="H120" s="19">
        <v>11.8085884</v>
      </c>
      <c r="I120" s="19"/>
      <c r="J120" s="14"/>
      <c r="K120" s="19"/>
      <c r="L120" s="19"/>
      <c r="M120" s="19"/>
      <c r="N120" s="13"/>
    </row>
    <row r="121" spans="1:14" ht="12.75" customHeight="1">
      <c r="A121" s="95">
        <v>45036</v>
      </c>
      <c r="B121" s="70">
        <v>11.7206919</v>
      </c>
      <c r="C121" s="70"/>
      <c r="D121" s="12"/>
      <c r="E121" s="70">
        <v>9.2565000000000008</v>
      </c>
      <c r="F121" s="19">
        <v>0</v>
      </c>
      <c r="G121" s="91"/>
      <c r="H121" s="19">
        <v>11.7206919</v>
      </c>
      <c r="I121" s="19"/>
      <c r="J121" s="14"/>
      <c r="K121" s="19"/>
      <c r="L121" s="19"/>
      <c r="M121" s="19"/>
      <c r="N121" s="13"/>
    </row>
    <row r="122" spans="1:14" ht="12.75" customHeight="1">
      <c r="A122" s="95">
        <v>45043</v>
      </c>
      <c r="B122" s="70">
        <v>11.4599759</v>
      </c>
      <c r="C122" s="70"/>
      <c r="D122" s="12"/>
      <c r="E122" s="70">
        <v>9.2565000000000008</v>
      </c>
      <c r="F122" s="19">
        <v>0</v>
      </c>
      <c r="G122" s="91"/>
      <c r="H122" s="19">
        <v>11.4599759</v>
      </c>
      <c r="I122" s="19"/>
      <c r="J122" s="14"/>
      <c r="K122" s="19"/>
      <c r="L122" s="19"/>
      <c r="M122" s="19"/>
      <c r="N122" s="6"/>
    </row>
    <row r="123" spans="1:14" ht="12.75" customHeight="1">
      <c r="A123" s="95">
        <v>45050</v>
      </c>
      <c r="B123" s="70">
        <v>11.6821219</v>
      </c>
      <c r="C123" s="70"/>
      <c r="D123" s="12"/>
      <c r="E123" s="70">
        <v>9.2565000000000008</v>
      </c>
      <c r="F123" s="19">
        <v>0</v>
      </c>
      <c r="G123" s="91"/>
      <c r="H123" s="19">
        <v>11.6821219</v>
      </c>
      <c r="I123" s="19"/>
      <c r="J123" s="14"/>
      <c r="K123" s="19"/>
      <c r="L123" s="19"/>
      <c r="M123" s="19"/>
      <c r="N123" s="6"/>
    </row>
    <row r="124" spans="1:14" ht="12.75" customHeight="1">
      <c r="A124" s="95">
        <v>45057</v>
      </c>
      <c r="B124" s="70">
        <v>11.5789484</v>
      </c>
      <c r="C124" s="70"/>
      <c r="D124" s="12"/>
      <c r="E124" s="70">
        <v>9.2565000000000008</v>
      </c>
      <c r="F124" s="19">
        <v>0</v>
      </c>
      <c r="G124" s="91"/>
      <c r="H124" s="19">
        <v>11.5789484</v>
      </c>
      <c r="I124" s="19"/>
      <c r="K124" s="19"/>
      <c r="L124" s="19"/>
      <c r="M124" s="19"/>
    </row>
    <row r="125" spans="1:14" ht="12.75" customHeight="1">
      <c r="A125" s="95">
        <v>45064</v>
      </c>
      <c r="B125" s="70">
        <v>10.995642399999999</v>
      </c>
      <c r="C125" s="70"/>
      <c r="D125" s="12"/>
      <c r="E125" s="70">
        <v>9.2565000000000008</v>
      </c>
      <c r="F125" s="19">
        <v>0</v>
      </c>
      <c r="G125" s="91"/>
      <c r="H125" s="19">
        <v>10.995642399999999</v>
      </c>
      <c r="I125" s="19"/>
      <c r="J125" s="14"/>
      <c r="K125" s="19"/>
      <c r="L125" s="19"/>
      <c r="M125" s="19"/>
      <c r="N125" s="13"/>
    </row>
    <row r="126" spans="1:14" ht="12.75" customHeight="1">
      <c r="A126" s="95">
        <v>45071</v>
      </c>
      <c r="B126" s="70">
        <v>10.8634804</v>
      </c>
      <c r="C126" s="70"/>
      <c r="D126" s="12"/>
      <c r="E126" s="70">
        <v>9.2565000000000008</v>
      </c>
      <c r="F126" s="19">
        <v>0</v>
      </c>
      <c r="G126" s="91"/>
      <c r="H126" s="19">
        <v>10.8634804</v>
      </c>
      <c r="I126" s="19"/>
      <c r="J126" s="14"/>
      <c r="K126" s="19"/>
      <c r="L126" s="19"/>
      <c r="M126" s="19"/>
    </row>
    <row r="127" spans="1:14" ht="12.75" customHeight="1">
      <c r="A127" s="95">
        <v>45078</v>
      </c>
      <c r="B127" s="70">
        <v>10.725729899999999</v>
      </c>
      <c r="C127" s="70"/>
      <c r="D127" s="12"/>
      <c r="E127" s="70">
        <v>9.2565000000000008</v>
      </c>
      <c r="F127" s="19">
        <v>0</v>
      </c>
      <c r="G127" s="91"/>
      <c r="H127" s="19">
        <v>10.725729899999999</v>
      </c>
      <c r="I127" s="19"/>
      <c r="J127" s="14"/>
      <c r="K127" s="19"/>
      <c r="L127" s="19"/>
      <c r="M127" s="19"/>
      <c r="N127" s="13"/>
    </row>
    <row r="128" spans="1:14" ht="12.75" customHeight="1">
      <c r="A128" s="95">
        <v>45085</v>
      </c>
      <c r="B128" s="70">
        <v>10.838256400000001</v>
      </c>
      <c r="C128" s="70"/>
      <c r="D128" s="12"/>
      <c r="E128" s="70">
        <v>9.2565000000000008</v>
      </c>
      <c r="F128" s="19">
        <v>0</v>
      </c>
      <c r="G128" s="91"/>
      <c r="H128" s="19">
        <v>10.838256400000001</v>
      </c>
      <c r="I128" s="19"/>
      <c r="J128" s="14"/>
      <c r="K128" s="19"/>
      <c r="L128" s="19"/>
      <c r="M128" s="19"/>
      <c r="N128" s="13"/>
    </row>
    <row r="129" spans="1:14" ht="12.75" customHeight="1">
      <c r="A129" s="95">
        <v>45092</v>
      </c>
      <c r="B129" s="70">
        <v>11.5547884</v>
      </c>
      <c r="C129" s="70"/>
      <c r="D129" s="12"/>
      <c r="E129" s="70">
        <v>9.2565000000000008</v>
      </c>
      <c r="F129" s="19">
        <v>0</v>
      </c>
      <c r="G129" s="91"/>
      <c r="H129" s="19">
        <v>11.5547884</v>
      </c>
      <c r="I129" s="19"/>
      <c r="J129" s="14"/>
      <c r="K129" s="19"/>
      <c r="L129" s="19"/>
      <c r="M129" s="19"/>
      <c r="N129" s="13"/>
    </row>
    <row r="130" spans="1:14" ht="12.75" customHeight="1">
      <c r="A130" s="95">
        <v>45099</v>
      </c>
      <c r="B130" s="70">
        <v>11.8622394</v>
      </c>
      <c r="C130" s="70"/>
      <c r="D130" s="12"/>
      <c r="E130" s="70">
        <v>9.2565000000000008</v>
      </c>
      <c r="F130" s="19">
        <v>0</v>
      </c>
      <c r="G130" s="91"/>
      <c r="H130" s="19">
        <v>11.8622394</v>
      </c>
      <c r="I130" s="19"/>
      <c r="J130" s="14"/>
      <c r="K130" s="19"/>
      <c r="L130" s="19"/>
      <c r="M130" s="19"/>
    </row>
    <row r="131" spans="1:14" ht="12.75" customHeight="1">
      <c r="A131" s="95">
        <v>45106</v>
      </c>
      <c r="B131" s="70">
        <v>11.434835899999999</v>
      </c>
      <c r="C131" s="70"/>
      <c r="D131" s="12"/>
      <c r="E131" s="70">
        <v>9.2565000000000008</v>
      </c>
      <c r="F131" s="19">
        <v>0</v>
      </c>
      <c r="G131" s="91"/>
      <c r="H131" s="19">
        <v>11.434835899999999</v>
      </c>
      <c r="I131" s="19"/>
      <c r="J131" s="14"/>
      <c r="K131" s="19"/>
      <c r="L131" s="19"/>
      <c r="M131" s="19"/>
      <c r="N131" s="6"/>
    </row>
    <row r="132" spans="1:14" ht="12.75" customHeight="1">
      <c r="A132" s="95">
        <v>45113</v>
      </c>
      <c r="B132" s="70">
        <v>11.8082709</v>
      </c>
      <c r="C132" s="70"/>
      <c r="D132" s="12"/>
      <c r="E132" s="70">
        <v>9.2565000000000008</v>
      </c>
      <c r="F132" s="19">
        <v>0</v>
      </c>
      <c r="G132" s="91"/>
      <c r="H132" s="19">
        <v>11.8082709</v>
      </c>
      <c r="I132" s="19"/>
      <c r="J132" s="14"/>
      <c r="K132" s="19"/>
      <c r="L132" s="19"/>
      <c r="M132" s="19"/>
      <c r="N132" s="13"/>
    </row>
    <row r="133" spans="1:14" ht="12.75" customHeight="1">
      <c r="A133" s="95">
        <v>45120</v>
      </c>
      <c r="B133" s="70">
        <v>11.9561329</v>
      </c>
      <c r="C133" s="70"/>
      <c r="D133" s="12"/>
      <c r="E133" s="70">
        <v>9.2565000000000008</v>
      </c>
      <c r="F133" s="19">
        <v>0</v>
      </c>
      <c r="G133" s="91"/>
      <c r="H133" s="19">
        <v>11.9561329</v>
      </c>
      <c r="I133" s="19"/>
      <c r="J133" s="14"/>
      <c r="K133" s="19"/>
      <c r="L133" s="19"/>
      <c r="M133" s="19"/>
      <c r="N133" s="13"/>
    </row>
    <row r="134" spans="1:14" ht="12.75" customHeight="1">
      <c r="A134" s="95">
        <v>45127</v>
      </c>
      <c r="B134" s="70">
        <v>12.3125319</v>
      </c>
      <c r="C134" s="70"/>
      <c r="D134" s="12"/>
      <c r="E134" s="70">
        <v>9.2565000000000008</v>
      </c>
      <c r="F134" s="19">
        <v>0</v>
      </c>
      <c r="G134" s="91"/>
      <c r="H134" s="19">
        <v>12.3125319</v>
      </c>
      <c r="I134" s="19"/>
      <c r="J134" s="14"/>
      <c r="K134" s="19"/>
      <c r="L134" s="19"/>
      <c r="M134" s="19"/>
    </row>
    <row r="135" spans="1:14" ht="12.75" customHeight="1">
      <c r="A135" s="95">
        <v>45134</v>
      </c>
      <c r="B135" s="70">
        <v>12.2899969</v>
      </c>
      <c r="C135" s="70"/>
      <c r="D135" s="12"/>
      <c r="E135" s="70">
        <v>9.2565000000000008</v>
      </c>
      <c r="F135" s="19">
        <v>0</v>
      </c>
      <c r="G135" s="91"/>
      <c r="H135" s="19">
        <v>12.2899969</v>
      </c>
      <c r="I135" s="19"/>
      <c r="J135" s="14"/>
      <c r="K135" s="19"/>
      <c r="L135" s="19"/>
      <c r="M135" s="19"/>
      <c r="N135" s="6"/>
    </row>
    <row r="136" spans="1:14" ht="12.75" customHeight="1">
      <c r="A136" s="95">
        <v>45141</v>
      </c>
      <c r="B136" s="70">
        <v>11.908232399999999</v>
      </c>
      <c r="C136" s="70"/>
      <c r="D136" s="12"/>
      <c r="E136" s="70">
        <v>9.2565000000000008</v>
      </c>
      <c r="F136" s="19">
        <v>0</v>
      </c>
      <c r="G136" s="91"/>
      <c r="H136" s="19">
        <v>11.908232399999999</v>
      </c>
      <c r="I136" s="19"/>
      <c r="J136" s="14"/>
      <c r="K136" s="19"/>
      <c r="L136" s="19"/>
      <c r="M136" s="19"/>
      <c r="N136" s="13"/>
    </row>
    <row r="137" spans="1:14" ht="12.75" customHeight="1">
      <c r="A137" s="95">
        <v>45148</v>
      </c>
      <c r="B137" s="70">
        <v>12.0578874</v>
      </c>
      <c r="C137" s="70"/>
      <c r="D137" s="12"/>
      <c r="E137" s="70">
        <v>9.2565000000000008</v>
      </c>
      <c r="F137" s="19">
        <v>0</v>
      </c>
      <c r="G137" s="91"/>
      <c r="H137" s="19">
        <v>12.0578874</v>
      </c>
      <c r="I137" s="19"/>
      <c r="J137" s="14"/>
      <c r="K137" s="19"/>
      <c r="L137" s="19"/>
      <c r="M137" s="19"/>
      <c r="N137" s="13"/>
    </row>
    <row r="138" spans="1:14" ht="12.75" customHeight="1">
      <c r="A138" s="95">
        <v>45155</v>
      </c>
      <c r="B138" s="70">
        <v>12.2111234</v>
      </c>
      <c r="C138" s="70"/>
      <c r="D138" s="12"/>
      <c r="E138" s="70">
        <v>9.2565000000000008</v>
      </c>
      <c r="F138" s="19">
        <v>0</v>
      </c>
      <c r="G138" s="91"/>
      <c r="H138" s="19">
        <v>12.2111234</v>
      </c>
      <c r="I138" s="19"/>
      <c r="J138" s="14"/>
      <c r="K138" s="19"/>
      <c r="L138" s="19"/>
      <c r="M138" s="19"/>
      <c r="N138" s="13"/>
    </row>
    <row r="139" spans="1:14" ht="12.75" customHeight="1">
      <c r="A139" s="95">
        <v>45162</v>
      </c>
      <c r="B139" s="70">
        <v>12.4125654</v>
      </c>
      <c r="C139" s="70"/>
      <c r="D139" s="12"/>
      <c r="E139" s="70">
        <v>9.2565000000000008</v>
      </c>
      <c r="F139" s="19">
        <v>0</v>
      </c>
      <c r="G139" s="91"/>
      <c r="H139" s="19">
        <v>12.4125654</v>
      </c>
      <c r="I139" s="19"/>
      <c r="J139" s="14"/>
      <c r="K139" s="19"/>
      <c r="L139" s="19"/>
      <c r="M139" s="19"/>
      <c r="N139" s="6"/>
    </row>
    <row r="140" spans="1:14" ht="12.75" customHeight="1">
      <c r="A140" s="95">
        <v>45169</v>
      </c>
      <c r="B140" s="70">
        <v>12.2998539</v>
      </c>
      <c r="C140" s="70"/>
      <c r="D140" s="12"/>
      <c r="E140" s="70">
        <v>9.2565000000000008</v>
      </c>
      <c r="F140" s="19">
        <v>0</v>
      </c>
      <c r="G140" s="91"/>
      <c r="H140" s="19">
        <v>12.2998539</v>
      </c>
      <c r="I140" s="19"/>
      <c r="J140" s="14"/>
      <c r="K140" s="19"/>
      <c r="L140" s="19"/>
      <c r="M140" s="19"/>
    </row>
    <row r="141" spans="1:14" ht="12.75" customHeight="1">
      <c r="A141" s="95">
        <v>45176</v>
      </c>
      <c r="B141" s="70">
        <v>12.2721669</v>
      </c>
      <c r="C141" s="70"/>
      <c r="D141" s="12"/>
      <c r="E141" s="70">
        <v>9.2565000000000008</v>
      </c>
      <c r="F141" s="19">
        <v>0</v>
      </c>
      <c r="G141" s="91"/>
      <c r="H141" s="19">
        <v>12.2721669</v>
      </c>
      <c r="I141" s="19"/>
      <c r="J141" s="14"/>
      <c r="K141" s="19"/>
      <c r="L141" s="19"/>
      <c r="M141" s="19"/>
    </row>
    <row r="142" spans="1:14" ht="12.75" customHeight="1">
      <c r="A142" s="95">
        <v>45183</v>
      </c>
      <c r="B142" s="70">
        <v>12.382361899999999</v>
      </c>
      <c r="C142" s="70"/>
      <c r="D142" s="12"/>
      <c r="E142" s="70">
        <v>9.2565000000000008</v>
      </c>
      <c r="F142" s="19">
        <v>0</v>
      </c>
      <c r="G142" s="91"/>
      <c r="H142" s="19">
        <v>12.382361899999999</v>
      </c>
      <c r="I142" s="19"/>
      <c r="J142" s="14"/>
      <c r="K142" s="19"/>
      <c r="L142" s="19"/>
      <c r="M142" s="19"/>
      <c r="N142" s="6"/>
    </row>
    <row r="143" spans="1:14" ht="12.75" customHeight="1">
      <c r="A143" s="95">
        <v>45190</v>
      </c>
      <c r="B143" s="70">
        <v>11.9352964</v>
      </c>
      <c r="C143" s="70"/>
      <c r="D143" s="12"/>
      <c r="E143" s="70">
        <v>9.2565000000000008</v>
      </c>
      <c r="F143" s="19">
        <v>0</v>
      </c>
      <c r="G143" s="91"/>
      <c r="H143" s="19">
        <v>11.9352964</v>
      </c>
      <c r="I143" s="19"/>
      <c r="J143" s="14"/>
      <c r="K143" s="19"/>
      <c r="L143" s="19"/>
      <c r="M143" s="19"/>
      <c r="N143" s="6"/>
    </row>
    <row r="144" spans="1:14" ht="12.75" customHeight="1">
      <c r="A144" s="95">
        <v>45197</v>
      </c>
      <c r="B144" s="70">
        <v>12.096680900000001</v>
      </c>
      <c r="C144" s="70"/>
      <c r="D144" s="12"/>
      <c r="E144" s="70">
        <v>9.2565000000000008</v>
      </c>
      <c r="F144" s="19">
        <v>0</v>
      </c>
      <c r="G144" s="91"/>
      <c r="H144" s="19">
        <v>12.096680900000001</v>
      </c>
      <c r="I144" s="19"/>
      <c r="J144" s="14"/>
      <c r="K144" s="19"/>
      <c r="L144" s="19"/>
      <c r="M144" s="19"/>
      <c r="N144" s="6"/>
    </row>
    <row r="145" spans="1:17" ht="12.75" customHeight="1">
      <c r="A145" s="95">
        <v>45204</v>
      </c>
      <c r="B145" s="70">
        <v>12.092674819999999</v>
      </c>
      <c r="C145" s="70"/>
      <c r="D145" s="12"/>
      <c r="E145" s="70">
        <v>9.2565000000000008</v>
      </c>
      <c r="F145" s="19">
        <v>0</v>
      </c>
      <c r="G145" s="91"/>
      <c r="H145" s="19">
        <v>12.092674819999999</v>
      </c>
      <c r="I145" s="19"/>
      <c r="J145" s="14"/>
      <c r="K145" s="19"/>
      <c r="L145" s="19"/>
      <c r="M145" s="19"/>
      <c r="N145" s="6"/>
    </row>
    <row r="146" spans="1:17" ht="12.75" customHeight="1">
      <c r="A146" s="95">
        <v>45211</v>
      </c>
      <c r="B146" s="70">
        <v>12.07005332</v>
      </c>
      <c r="C146" s="70"/>
      <c r="D146" s="12"/>
      <c r="E146" s="70">
        <v>9.2565000000000008</v>
      </c>
      <c r="F146" s="19">
        <v>0</v>
      </c>
      <c r="G146" s="91"/>
      <c r="H146" s="19">
        <v>12.07005332</v>
      </c>
      <c r="I146" s="19"/>
      <c r="J146" s="14"/>
      <c r="K146" s="19"/>
      <c r="L146" s="19"/>
      <c r="M146" s="19"/>
      <c r="N146" s="6"/>
    </row>
    <row r="147" spans="1:17" ht="12.75" customHeight="1">
      <c r="A147" s="95">
        <v>45218</v>
      </c>
      <c r="B147" s="70">
        <v>12.15495432</v>
      </c>
      <c r="C147" s="70"/>
      <c r="D147" s="12"/>
      <c r="E147" s="70">
        <v>9.2565000000000008</v>
      </c>
      <c r="F147" s="19">
        <v>0</v>
      </c>
      <c r="G147" s="91"/>
      <c r="H147" s="19">
        <v>12.15495432</v>
      </c>
      <c r="I147" s="19"/>
      <c r="J147" s="14"/>
      <c r="K147" s="19"/>
      <c r="L147" s="19"/>
      <c r="M147" s="19"/>
      <c r="N147" s="6"/>
    </row>
    <row r="148" spans="1:17" ht="12.75" customHeight="1">
      <c r="A148" s="95">
        <v>45225</v>
      </c>
      <c r="B148" s="70">
        <v>12.055317820000001</v>
      </c>
      <c r="C148" s="70"/>
      <c r="D148" s="12"/>
      <c r="E148" s="70">
        <v>9.2565000000000008</v>
      </c>
      <c r="F148" s="19">
        <v>0</v>
      </c>
      <c r="G148" s="91"/>
      <c r="H148" s="19">
        <v>12.055317820000001</v>
      </c>
      <c r="I148" s="19"/>
      <c r="J148" s="14"/>
      <c r="K148" s="19"/>
      <c r="L148" s="19"/>
      <c r="M148" s="19"/>
      <c r="N148" s="6"/>
    </row>
    <row r="149" spans="1:17" ht="12.75" customHeight="1">
      <c r="A149" s="95">
        <v>45232</v>
      </c>
      <c r="B149" s="70">
        <v>12.255750320000001</v>
      </c>
      <c r="C149" s="70"/>
      <c r="D149" s="12"/>
      <c r="E149" s="70">
        <v>9.2565000000000008</v>
      </c>
      <c r="F149" s="19">
        <v>0</v>
      </c>
      <c r="G149" s="91"/>
      <c r="H149" s="19">
        <v>12.255750320000001</v>
      </c>
      <c r="I149" s="19"/>
      <c r="J149" s="14"/>
      <c r="K149" s="19"/>
      <c r="L149" s="19"/>
      <c r="M149" s="19"/>
      <c r="N149" s="6"/>
    </row>
    <row r="150" spans="1:17" ht="12.75" customHeight="1">
      <c r="A150" s="95">
        <v>45239</v>
      </c>
      <c r="B150" s="70">
        <v>12.29051282</v>
      </c>
      <c r="C150" s="70"/>
      <c r="D150" s="12"/>
      <c r="E150" s="70">
        <v>9.2565000000000008</v>
      </c>
      <c r="F150" s="19">
        <v>0</v>
      </c>
      <c r="G150" s="91"/>
      <c r="H150" s="19">
        <v>12.29051282</v>
      </c>
      <c r="I150" s="19"/>
      <c r="J150" s="14"/>
      <c r="K150" s="19"/>
      <c r="L150" s="19"/>
      <c r="M150" s="19"/>
      <c r="N150" s="6"/>
    </row>
    <row r="151" spans="1:17" ht="12.75" customHeight="1">
      <c r="A151" s="95">
        <v>45246</v>
      </c>
      <c r="B151" s="70">
        <v>12.40175632</v>
      </c>
      <c r="C151" s="70"/>
      <c r="D151" s="12"/>
      <c r="E151" s="70">
        <v>9.2565000000000008</v>
      </c>
      <c r="F151" s="19">
        <v>0</v>
      </c>
      <c r="G151" s="91"/>
      <c r="H151" s="19">
        <v>12.40175632</v>
      </c>
      <c r="I151" s="19"/>
      <c r="J151" s="14"/>
      <c r="K151" s="19"/>
      <c r="L151" s="19"/>
      <c r="M151" s="19"/>
      <c r="N151" s="6"/>
    </row>
    <row r="152" spans="1:17" ht="12.75" customHeight="1">
      <c r="A152" s="95">
        <v>45253</v>
      </c>
      <c r="B152" s="70">
        <v>12.457007320000001</v>
      </c>
      <c r="C152" s="70"/>
      <c r="D152" s="12"/>
      <c r="E152" s="70">
        <v>9.2565000000000008</v>
      </c>
      <c r="F152" s="19">
        <v>0</v>
      </c>
      <c r="G152" s="91"/>
      <c r="H152" s="19">
        <v>12.457007320000001</v>
      </c>
      <c r="I152" s="19"/>
      <c r="J152" s="14"/>
      <c r="K152" s="19"/>
      <c r="L152" s="19"/>
      <c r="M152" s="19"/>
      <c r="N152" s="6"/>
    </row>
    <row r="153" spans="1:17" ht="12.75" customHeight="1">
      <c r="A153" s="95">
        <v>45260</v>
      </c>
      <c r="B153" s="70">
        <v>12.398690820000001</v>
      </c>
      <c r="C153" s="70"/>
      <c r="D153" s="12"/>
      <c r="E153" s="70">
        <v>9.2565000000000008</v>
      </c>
      <c r="F153" s="19">
        <v>0</v>
      </c>
      <c r="G153" s="91"/>
      <c r="H153" s="19">
        <v>12.398690820000001</v>
      </c>
      <c r="I153" s="19"/>
      <c r="J153" s="14"/>
      <c r="K153" s="19"/>
      <c r="L153" s="19"/>
      <c r="M153" s="19"/>
      <c r="N153" s="6"/>
    </row>
    <row r="154" spans="1:17" ht="12.75" customHeight="1">
      <c r="A154" s="95">
        <v>45267</v>
      </c>
      <c r="B154" s="70">
        <v>12.239636320000001</v>
      </c>
      <c r="C154" s="70"/>
      <c r="D154" s="12"/>
      <c r="E154" s="70">
        <v>9.2565000000000008</v>
      </c>
      <c r="F154" s="19">
        <v>0</v>
      </c>
      <c r="G154" s="91"/>
      <c r="H154" s="19">
        <v>12.239636320000001</v>
      </c>
      <c r="I154" s="19"/>
      <c r="J154" s="14"/>
      <c r="K154" s="19"/>
      <c r="L154" s="19"/>
      <c r="M154" s="19"/>
      <c r="N154" s="6"/>
    </row>
    <row r="155" spans="1:17" ht="12.75" customHeight="1">
      <c r="A155" s="95">
        <v>45274</v>
      </c>
      <c r="B155" s="70">
        <v>12.298908819999999</v>
      </c>
      <c r="C155" s="70"/>
      <c r="D155" s="12"/>
      <c r="E155" s="70">
        <v>9.2565000000000008</v>
      </c>
      <c r="F155" s="19">
        <v>0</v>
      </c>
      <c r="G155" s="91"/>
      <c r="H155" s="19">
        <v>12.298908819999999</v>
      </c>
      <c r="I155" s="19"/>
      <c r="J155" s="14"/>
      <c r="K155" s="19"/>
      <c r="L155" s="19"/>
      <c r="M155" s="19"/>
      <c r="N155" s="6"/>
    </row>
    <row r="156" spans="1:17" ht="12.75" customHeight="1">
      <c r="A156" s="95">
        <v>45281</v>
      </c>
      <c r="B156" s="70">
        <v>12.030192319999999</v>
      </c>
      <c r="C156" s="70"/>
      <c r="D156" s="12"/>
      <c r="E156" s="70">
        <v>9.2565000000000008</v>
      </c>
      <c r="F156" s="19">
        <v>0</v>
      </c>
      <c r="G156" s="91"/>
      <c r="H156" s="19">
        <v>12.030192319999999</v>
      </c>
      <c r="I156" s="19"/>
      <c r="J156" s="14"/>
      <c r="K156" s="19"/>
      <c r="L156" s="19"/>
      <c r="M156" s="19"/>
      <c r="N156" s="6"/>
    </row>
    <row r="157" spans="1:17" ht="12.75" customHeight="1">
      <c r="A157" s="95">
        <v>45288</v>
      </c>
      <c r="B157" s="70">
        <v>12.08495432</v>
      </c>
      <c r="C157" s="70"/>
      <c r="D157" s="12"/>
      <c r="E157" s="70">
        <v>9.2565000000000008</v>
      </c>
      <c r="F157" s="19">
        <v>0</v>
      </c>
      <c r="G157" s="91"/>
      <c r="H157" s="19">
        <v>12.08495432</v>
      </c>
      <c r="I157" s="19"/>
      <c r="J157" s="14"/>
      <c r="K157" s="19"/>
      <c r="L157" s="19"/>
      <c r="M157" s="19"/>
      <c r="N157" s="6"/>
    </row>
    <row r="158" spans="1:17" ht="12.75" customHeight="1">
      <c r="A158" s="95">
        <v>45295</v>
      </c>
      <c r="B158" s="70">
        <v>11.710596320000001</v>
      </c>
      <c r="C158" s="70"/>
      <c r="D158" s="12"/>
      <c r="E158" s="70">
        <v>9.2565000000000008</v>
      </c>
      <c r="F158" s="19">
        <v>0</v>
      </c>
      <c r="G158" s="91"/>
      <c r="H158" s="91">
        <v>11.710596320000001</v>
      </c>
      <c r="I158" s="91"/>
      <c r="J158" s="9"/>
      <c r="K158" s="8"/>
      <c r="L158" s="8"/>
      <c r="M158" s="8"/>
      <c r="N158" s="8"/>
      <c r="O158" s="6"/>
      <c r="P158" s="6"/>
      <c r="Q158" s="6"/>
    </row>
    <row r="159" spans="1:17" ht="12.75" customHeight="1">
      <c r="A159" s="95">
        <v>45302</v>
      </c>
      <c r="B159" s="70">
        <v>11.58086132</v>
      </c>
      <c r="C159" s="70"/>
      <c r="D159" s="12"/>
      <c r="E159" s="70">
        <v>9.2565000000000008</v>
      </c>
      <c r="F159" s="19">
        <v>0</v>
      </c>
      <c r="G159" s="91"/>
      <c r="H159" s="91">
        <v>11.58086132</v>
      </c>
      <c r="I159" s="91"/>
      <c r="J159" s="9"/>
      <c r="K159" s="8"/>
      <c r="L159" s="8"/>
      <c r="M159" s="8"/>
      <c r="N159" s="8"/>
      <c r="O159" s="6"/>
      <c r="P159" s="6"/>
      <c r="Q159" s="6"/>
    </row>
    <row r="160" spans="1:17" ht="12.75" customHeight="1">
      <c r="A160" s="95">
        <v>45309</v>
      </c>
      <c r="B160" s="70">
        <v>11.418154319999999</v>
      </c>
      <c r="C160" s="70"/>
      <c r="D160" s="12"/>
      <c r="E160" s="70">
        <v>9.2565000000000008</v>
      </c>
      <c r="F160" s="19">
        <v>0</v>
      </c>
      <c r="G160" s="19"/>
      <c r="H160" s="19">
        <v>11.418154319999999</v>
      </c>
      <c r="I160" s="19"/>
      <c r="J160" s="6"/>
      <c r="K160" s="6"/>
      <c r="L160" s="6"/>
      <c r="M160" s="6"/>
      <c r="N160" s="6"/>
      <c r="O160" s="6"/>
      <c r="P160" s="6"/>
      <c r="Q160" s="6"/>
    </row>
    <row r="161" spans="1:10" ht="12.75" customHeight="1">
      <c r="A161" s="95">
        <v>45316</v>
      </c>
      <c r="B161" s="70">
        <v>11.474063320000001</v>
      </c>
      <c r="C161" s="70"/>
      <c r="D161" s="12"/>
      <c r="E161" s="70">
        <v>9.2565000000000008</v>
      </c>
      <c r="F161" s="19">
        <v>0</v>
      </c>
      <c r="G161" s="19"/>
      <c r="H161" s="19">
        <v>11.474063320000001</v>
      </c>
      <c r="I161" s="19"/>
    </row>
    <row r="162" spans="1:10" ht="12.75" customHeight="1">
      <c r="A162" s="95">
        <v>45323</v>
      </c>
      <c r="B162" s="70">
        <v>11.378054819999999</v>
      </c>
      <c r="C162" s="70"/>
      <c r="D162" s="12"/>
      <c r="E162" s="70">
        <v>9.2565000000000008</v>
      </c>
      <c r="F162" s="19">
        <v>0</v>
      </c>
      <c r="G162" s="19"/>
      <c r="H162" s="19">
        <v>11.378054819999999</v>
      </c>
      <c r="I162" s="19"/>
    </row>
    <row r="163" spans="1:10" ht="12.75" customHeight="1">
      <c r="A163" s="95">
        <v>45330</v>
      </c>
      <c r="B163" s="70">
        <v>11.25137732</v>
      </c>
      <c r="C163" s="70"/>
      <c r="D163" s="12"/>
      <c r="E163" s="70">
        <v>9.2565000000000008</v>
      </c>
      <c r="F163" s="92">
        <v>0</v>
      </c>
      <c r="G163" s="92"/>
      <c r="H163" s="92">
        <v>11.25137732</v>
      </c>
      <c r="I163" s="92"/>
      <c r="J163" s="23"/>
    </row>
    <row r="164" spans="1:10" ht="12.75" customHeight="1">
      <c r="A164" s="95">
        <v>45337</v>
      </c>
      <c r="B164" s="70">
        <v>10.93911582</v>
      </c>
      <c r="C164" s="70"/>
      <c r="D164" s="12"/>
      <c r="E164" s="70">
        <v>9.2565000000000008</v>
      </c>
      <c r="F164" s="19">
        <v>0</v>
      </c>
      <c r="G164" s="19"/>
      <c r="H164" s="19">
        <v>10.93911582</v>
      </c>
      <c r="I164" s="19"/>
    </row>
    <row r="165" spans="1:10" ht="12.75" customHeight="1">
      <c r="A165" s="95">
        <v>45344</v>
      </c>
      <c r="B165" s="70">
        <v>10.891370820000001</v>
      </c>
      <c r="C165" s="70"/>
      <c r="D165" s="12"/>
      <c r="E165" s="70">
        <v>9.2565000000000008</v>
      </c>
      <c r="F165" s="19">
        <v>0</v>
      </c>
      <c r="G165" s="19"/>
      <c r="H165" s="19">
        <v>10.891370820000001</v>
      </c>
      <c r="I165" s="19"/>
    </row>
    <row r="166" spans="1:10" ht="12.75" customHeight="1">
      <c r="A166" s="95">
        <v>45351</v>
      </c>
      <c r="B166" s="70">
        <v>10.86460432</v>
      </c>
      <c r="C166" s="70"/>
      <c r="D166" s="12"/>
      <c r="E166" s="70">
        <v>9.2565000000000008</v>
      </c>
      <c r="F166" s="19">
        <v>0</v>
      </c>
      <c r="G166" s="19"/>
      <c r="H166" s="19">
        <v>10.86460432</v>
      </c>
      <c r="I166" s="19"/>
    </row>
    <row r="167" spans="1:10" ht="12.75" customHeight="1">
      <c r="A167" s="95">
        <v>45358</v>
      </c>
      <c r="B167" s="70">
        <v>11.060142819999999</v>
      </c>
      <c r="C167" s="70"/>
      <c r="D167" s="12"/>
      <c r="E167" s="70">
        <v>9.2565000000000008</v>
      </c>
      <c r="F167" s="19">
        <v>0</v>
      </c>
      <c r="G167" s="19"/>
      <c r="H167" s="19">
        <v>11.060142819999999</v>
      </c>
      <c r="I167" s="19"/>
    </row>
    <row r="168" spans="1:10" ht="12.75" customHeight="1">
      <c r="A168" s="95">
        <v>45365</v>
      </c>
      <c r="B168" s="70">
        <v>11.384407319999999</v>
      </c>
      <c r="C168" s="70"/>
      <c r="D168" s="12"/>
      <c r="E168" s="70">
        <v>9.2565000000000008</v>
      </c>
      <c r="F168" s="19">
        <v>0</v>
      </c>
      <c r="G168" s="19"/>
      <c r="H168" s="19">
        <v>11.384407319999999</v>
      </c>
      <c r="I168" s="19"/>
    </row>
    <row r="169" spans="1:10" ht="12.75" customHeight="1">
      <c r="A169" s="95">
        <v>45372</v>
      </c>
      <c r="B169" s="70">
        <v>11.53693932</v>
      </c>
      <c r="C169" s="70"/>
      <c r="D169" s="12"/>
      <c r="E169" s="70">
        <v>9.2565000000000008</v>
      </c>
      <c r="F169" s="19">
        <v>0</v>
      </c>
      <c r="G169" s="19"/>
      <c r="H169" s="19">
        <v>11.53693932</v>
      </c>
      <c r="I169" s="19"/>
    </row>
    <row r="170" spans="1:10" ht="12.75" customHeight="1">
      <c r="A170" s="95">
        <v>45379</v>
      </c>
      <c r="B170" s="70">
        <v>11.38528582</v>
      </c>
      <c r="C170" s="70"/>
      <c r="D170" s="12"/>
      <c r="E170" s="70">
        <v>9.2565000000000008</v>
      </c>
      <c r="F170" s="19">
        <v>0</v>
      </c>
      <c r="G170" s="19"/>
      <c r="H170" s="19">
        <v>11.38528582</v>
      </c>
      <c r="I170" s="19"/>
    </row>
    <row r="171" spans="1:10" ht="12.75" customHeight="1">
      <c r="A171" s="95">
        <v>45386</v>
      </c>
      <c r="B171" s="70">
        <v>11.397184319999999</v>
      </c>
      <c r="C171" s="70"/>
      <c r="D171" s="12"/>
      <c r="E171" s="70">
        <v>9.2565000000000008</v>
      </c>
      <c r="F171" s="19">
        <v>0</v>
      </c>
      <c r="G171" s="19"/>
      <c r="H171" s="19">
        <v>11.397184319999999</v>
      </c>
      <c r="I171" s="19"/>
    </row>
    <row r="172" spans="1:10" ht="12.75" customHeight="1">
      <c r="A172" s="95">
        <v>45393</v>
      </c>
      <c r="B172" s="70">
        <v>11.207451819999999</v>
      </c>
      <c r="C172" s="70"/>
      <c r="D172" s="12"/>
      <c r="E172" s="70">
        <v>9.2565000000000008</v>
      </c>
      <c r="F172" s="19">
        <v>0</v>
      </c>
      <c r="G172" s="19"/>
      <c r="H172" s="19">
        <v>11.207451819999999</v>
      </c>
      <c r="I172" s="19"/>
    </row>
    <row r="173" spans="1:10" ht="12.75" customHeight="1">
      <c r="A173" s="95">
        <v>45400</v>
      </c>
      <c r="B173" s="70">
        <v>11.059192319999999</v>
      </c>
      <c r="C173" s="70"/>
      <c r="D173" s="95"/>
      <c r="E173" s="70">
        <v>9.2565000000000008</v>
      </c>
      <c r="F173" s="19">
        <v>0</v>
      </c>
      <c r="G173" s="19"/>
      <c r="H173" s="19">
        <v>11.059192319999999</v>
      </c>
      <c r="I173" s="19"/>
    </row>
    <row r="174" spans="1:10" ht="12.75" customHeight="1">
      <c r="A174" s="95">
        <v>45407</v>
      </c>
      <c r="B174" s="70">
        <v>11.29245382</v>
      </c>
      <c r="C174" s="70"/>
      <c r="D174" s="95"/>
      <c r="E174" s="70">
        <v>9.2565000000000008</v>
      </c>
      <c r="F174" s="19">
        <v>0</v>
      </c>
      <c r="G174" s="19"/>
      <c r="H174" s="19">
        <v>11.29245382</v>
      </c>
      <c r="I174" s="19"/>
    </row>
    <row r="175" spans="1:10" ht="12.75" customHeight="1">
      <c r="A175" s="95">
        <v>45414</v>
      </c>
      <c r="B175" s="70">
        <v>11.410792320000001</v>
      </c>
      <c r="C175" s="70"/>
      <c r="D175" s="95"/>
      <c r="E175" s="70">
        <v>9.2565000000000008</v>
      </c>
      <c r="F175" s="19">
        <v>0</v>
      </c>
      <c r="G175" s="19"/>
      <c r="H175" s="19">
        <v>11.410792320000001</v>
      </c>
      <c r="I175" s="19"/>
    </row>
    <row r="176" spans="1:10" ht="12.75" customHeight="1">
      <c r="A176" s="95">
        <v>45421</v>
      </c>
      <c r="B176" s="70">
        <v>11.54419382</v>
      </c>
      <c r="C176" s="70"/>
      <c r="D176" s="95"/>
      <c r="E176" s="70">
        <v>9.2565000000000008</v>
      </c>
      <c r="F176" s="19">
        <v>0</v>
      </c>
      <c r="G176" s="19"/>
      <c r="H176" s="19">
        <v>11.54419382</v>
      </c>
      <c r="I176" s="19"/>
    </row>
    <row r="177" spans="1:9" ht="12.75" customHeight="1">
      <c r="A177" s="95">
        <v>45428</v>
      </c>
      <c r="B177" s="70">
        <v>11.52946532</v>
      </c>
      <c r="C177" s="70">
        <v>11.2</v>
      </c>
      <c r="D177" s="95">
        <v>45422</v>
      </c>
      <c r="E177" s="70">
        <v>9.2565000000000008</v>
      </c>
      <c r="F177" s="19">
        <v>0</v>
      </c>
      <c r="G177" s="19">
        <v>0</v>
      </c>
      <c r="H177" s="19">
        <v>11.52946532</v>
      </c>
      <c r="I177" s="19">
        <v>11.2</v>
      </c>
    </row>
    <row r="178" spans="1:9" ht="12.75" customHeight="1">
      <c r="A178" s="95">
        <v>45435</v>
      </c>
      <c r="B178" s="70">
        <v>11.67471782</v>
      </c>
      <c r="C178" s="70">
        <v>11.2</v>
      </c>
      <c r="D178" s="95">
        <v>45422</v>
      </c>
      <c r="E178" s="70">
        <v>9.2565000000000008</v>
      </c>
      <c r="F178" s="19">
        <v>0</v>
      </c>
      <c r="G178" s="19">
        <v>0</v>
      </c>
      <c r="H178" s="19">
        <v>11.67471782</v>
      </c>
      <c r="I178" s="19">
        <v>11.2</v>
      </c>
    </row>
    <row r="179" spans="1:9" ht="12.75" customHeight="1">
      <c r="A179" s="95">
        <v>45442</v>
      </c>
      <c r="B179" s="70">
        <v>11.44847882</v>
      </c>
      <c r="C179" s="70">
        <v>11.2</v>
      </c>
      <c r="D179" s="95">
        <v>45422</v>
      </c>
      <c r="E179" s="70">
        <v>9.2565000000000008</v>
      </c>
      <c r="F179" s="19">
        <v>0</v>
      </c>
      <c r="G179" s="19">
        <v>0</v>
      </c>
      <c r="H179" s="19">
        <v>11.44847882</v>
      </c>
      <c r="I179" s="19">
        <v>11.2</v>
      </c>
    </row>
    <row r="180" spans="1:9" ht="12.75" customHeight="1">
      <c r="A180" s="95">
        <v>45449</v>
      </c>
      <c r="B180" s="70">
        <v>11.24044582</v>
      </c>
      <c r="C180" s="70">
        <v>11.2</v>
      </c>
      <c r="D180" s="95">
        <v>45422</v>
      </c>
      <c r="E180" s="70">
        <v>9.2565000000000008</v>
      </c>
      <c r="F180" s="19">
        <v>0</v>
      </c>
      <c r="G180" s="19">
        <v>0</v>
      </c>
      <c r="H180" s="19">
        <v>11.24044582</v>
      </c>
      <c r="I180" s="19">
        <v>11.2</v>
      </c>
    </row>
    <row r="181" spans="1:9" ht="12.75" customHeight="1">
      <c r="A181" s="95">
        <v>45456</v>
      </c>
      <c r="B181" s="70">
        <v>11.14101282</v>
      </c>
      <c r="C181" s="70">
        <v>11.2</v>
      </c>
      <c r="D181" s="95">
        <v>45455</v>
      </c>
      <c r="E181" s="70">
        <v>9.2565000000000008</v>
      </c>
      <c r="F181" s="19">
        <v>0</v>
      </c>
      <c r="G181" s="19">
        <v>0</v>
      </c>
      <c r="H181" s="19">
        <v>11.14101282</v>
      </c>
      <c r="I181" s="19">
        <v>11.2</v>
      </c>
    </row>
    <row r="182" spans="1:9" ht="12.75" customHeight="1">
      <c r="A182" s="95">
        <v>45463</v>
      </c>
      <c r="B182" s="70">
        <v>10.767442320000001</v>
      </c>
      <c r="C182" s="70">
        <v>11.2</v>
      </c>
      <c r="D182" s="95">
        <v>45455</v>
      </c>
      <c r="E182" s="70">
        <v>9.2565000000000008</v>
      </c>
      <c r="F182" s="19">
        <v>0</v>
      </c>
      <c r="G182" s="19">
        <v>0</v>
      </c>
      <c r="H182" s="19">
        <v>10.767442320000001</v>
      </c>
      <c r="I182" s="19">
        <v>11.2</v>
      </c>
    </row>
    <row r="183" spans="1:9" ht="12.75" customHeight="1">
      <c r="A183" s="95">
        <v>45470</v>
      </c>
      <c r="B183" s="70">
        <v>10.641134320000001</v>
      </c>
      <c r="C183" s="70">
        <v>11.2</v>
      </c>
      <c r="D183" s="95">
        <v>45455</v>
      </c>
      <c r="E183" s="70">
        <v>9.2565000000000008</v>
      </c>
      <c r="F183" s="19">
        <v>0</v>
      </c>
      <c r="G183" s="19">
        <v>0</v>
      </c>
      <c r="H183" s="19">
        <v>10.641134320000001</v>
      </c>
      <c r="I183" s="19">
        <v>11.2</v>
      </c>
    </row>
    <row r="184" spans="1:9" ht="12.75" customHeight="1">
      <c r="A184" s="95">
        <v>45477</v>
      </c>
      <c r="B184" s="70">
        <v>10.820940820000001</v>
      </c>
      <c r="C184" s="70">
        <v>11.2</v>
      </c>
      <c r="D184" s="95">
        <v>45455</v>
      </c>
      <c r="E184" s="70">
        <v>9.2565000000000008</v>
      </c>
      <c r="F184" s="19">
        <v>0</v>
      </c>
      <c r="G184" s="19">
        <v>0</v>
      </c>
      <c r="H184" s="19">
        <v>10.820940820000001</v>
      </c>
      <c r="I184" s="19">
        <v>11.2</v>
      </c>
    </row>
    <row r="185" spans="1:9" ht="12.75" customHeight="1">
      <c r="A185" s="95">
        <v>45484</v>
      </c>
      <c r="B185" s="70">
        <v>10.329311819999999</v>
      </c>
      <c r="C185" s="70">
        <v>11.2</v>
      </c>
      <c r="D185" s="95">
        <v>45455</v>
      </c>
      <c r="E185" s="70">
        <v>9.2565000000000008</v>
      </c>
      <c r="F185" s="19">
        <v>0</v>
      </c>
      <c r="G185" s="19">
        <v>0</v>
      </c>
      <c r="H185" s="19">
        <v>10.329311819999999</v>
      </c>
      <c r="I185" s="19">
        <v>11.2</v>
      </c>
    </row>
    <row r="186" spans="1:9" ht="12.75" customHeight="1">
      <c r="A186" s="95">
        <v>45491</v>
      </c>
      <c r="B186" s="70">
        <v>10.07815332</v>
      </c>
      <c r="C186" s="70">
        <v>11.1</v>
      </c>
      <c r="D186" s="95">
        <v>45485</v>
      </c>
      <c r="E186" s="70">
        <v>9.2565000000000008</v>
      </c>
      <c r="F186" s="19">
        <v>0</v>
      </c>
      <c r="G186" s="19">
        <v>0</v>
      </c>
      <c r="H186" s="19">
        <v>10.07815332</v>
      </c>
      <c r="I186" s="19">
        <v>11.1</v>
      </c>
    </row>
    <row r="187" spans="1:9" ht="12.75" customHeight="1">
      <c r="A187" s="95">
        <v>45498</v>
      </c>
      <c r="B187" s="70">
        <v>10.42660732</v>
      </c>
      <c r="C187" s="70">
        <v>11.1</v>
      </c>
      <c r="D187" s="95">
        <v>45485</v>
      </c>
      <c r="E187" s="70">
        <v>9.2565000000000008</v>
      </c>
      <c r="F187" s="19">
        <v>0</v>
      </c>
      <c r="G187" s="19">
        <v>0</v>
      </c>
      <c r="H187" s="19">
        <v>10.42660732</v>
      </c>
      <c r="I187" s="19">
        <v>11.1</v>
      </c>
    </row>
    <row r="188" spans="1:9" ht="12.75" customHeight="1">
      <c r="A188" s="95">
        <v>45505</v>
      </c>
      <c r="B188" s="70">
        <v>9.8500828150000004</v>
      </c>
      <c r="C188" s="70">
        <v>11.1</v>
      </c>
      <c r="D188" s="95">
        <v>45485</v>
      </c>
      <c r="E188" s="70">
        <v>9.2565000000000008</v>
      </c>
      <c r="F188" s="19">
        <v>0</v>
      </c>
      <c r="G188" s="19">
        <v>0</v>
      </c>
      <c r="H188" s="19">
        <v>9.8500828150000004</v>
      </c>
      <c r="I188" s="19">
        <v>11.1</v>
      </c>
    </row>
    <row r="189" spans="1:9" ht="12.75" customHeight="1">
      <c r="A189" s="95">
        <v>45512</v>
      </c>
      <c r="B189" s="70">
        <v>9.7783708150000006</v>
      </c>
      <c r="C189" s="70">
        <v>11.1</v>
      </c>
      <c r="D189" s="95">
        <v>45485</v>
      </c>
      <c r="E189" s="70">
        <v>9.2565000000000008</v>
      </c>
      <c r="F189" s="19">
        <v>0</v>
      </c>
      <c r="G189" s="19">
        <v>0</v>
      </c>
      <c r="H189" s="19">
        <v>9.7783708150000006</v>
      </c>
      <c r="I189" s="19">
        <v>11.1</v>
      </c>
    </row>
    <row r="190" spans="1:9" ht="12.75" customHeight="1">
      <c r="A190" s="95">
        <v>45519</v>
      </c>
      <c r="B190" s="70">
        <v>9.4097088150000001</v>
      </c>
      <c r="C190" s="70">
        <v>10.8</v>
      </c>
      <c r="D190" s="95">
        <v>45516</v>
      </c>
      <c r="E190" s="70">
        <v>9.2565000000000008</v>
      </c>
      <c r="F190" s="19">
        <v>0</v>
      </c>
      <c r="G190" s="19">
        <v>0</v>
      </c>
      <c r="H190" s="19">
        <v>9.4097088150000001</v>
      </c>
      <c r="I190" s="19">
        <v>10.8</v>
      </c>
    </row>
    <row r="191" spans="1:9" ht="12.75" customHeight="1">
      <c r="A191" s="95">
        <v>45526</v>
      </c>
      <c r="B191" s="70">
        <v>9.3332753149999998</v>
      </c>
      <c r="C191" s="70">
        <v>10.8</v>
      </c>
      <c r="D191" s="95">
        <v>45516</v>
      </c>
      <c r="E191" s="70">
        <v>9.2565000000000008</v>
      </c>
      <c r="F191" s="19">
        <v>0</v>
      </c>
      <c r="G191" s="19">
        <v>0</v>
      </c>
      <c r="H191" s="19">
        <v>9.3332753149999998</v>
      </c>
      <c r="I191" s="19">
        <v>10.8</v>
      </c>
    </row>
    <row r="192" spans="1:9" ht="12.75" customHeight="1">
      <c r="A192" s="95">
        <v>45533</v>
      </c>
      <c r="B192" s="70">
        <v>9.6177488150000006</v>
      </c>
      <c r="C192" s="70">
        <v>10.8</v>
      </c>
      <c r="D192" s="95">
        <v>45516</v>
      </c>
      <c r="E192" s="70">
        <v>9.2565000000000008</v>
      </c>
      <c r="F192" s="19">
        <v>0</v>
      </c>
      <c r="G192" s="19">
        <v>0</v>
      </c>
      <c r="H192" s="19">
        <v>9.6177488150000006</v>
      </c>
      <c r="I192" s="19">
        <v>10.8</v>
      </c>
    </row>
    <row r="193" spans="1:10" ht="12.75" customHeight="1">
      <c r="A193" s="95">
        <v>45540</v>
      </c>
      <c r="B193" s="70">
        <v>9.9320253150000006</v>
      </c>
      <c r="C193" s="70">
        <v>10.8</v>
      </c>
      <c r="D193" s="95">
        <v>45516</v>
      </c>
      <c r="E193" s="70">
        <v>9.2565000000000008</v>
      </c>
      <c r="F193" s="19">
        <v>0</v>
      </c>
      <c r="G193" s="19">
        <v>0</v>
      </c>
      <c r="H193" s="19">
        <v>9.9320253150000006</v>
      </c>
      <c r="I193" s="19">
        <v>10.8</v>
      </c>
    </row>
    <row r="194" spans="1:10" ht="12.75" customHeight="1">
      <c r="A194" s="95">
        <v>45547</v>
      </c>
      <c r="B194" s="70">
        <v>9.8194258150000007</v>
      </c>
      <c r="C194" s="70">
        <v>10.8</v>
      </c>
      <c r="D194" s="95">
        <v>45547</v>
      </c>
      <c r="E194" s="70">
        <v>9.2565000000000008</v>
      </c>
      <c r="F194" s="19">
        <v>0</v>
      </c>
      <c r="G194" s="19">
        <v>0</v>
      </c>
      <c r="H194" s="19">
        <v>9.8194258150000007</v>
      </c>
      <c r="I194" s="19">
        <v>10.8</v>
      </c>
    </row>
    <row r="195" spans="1:10" ht="12.75" customHeight="1">
      <c r="A195" s="95">
        <v>45554</v>
      </c>
      <c r="B195" s="70">
        <v>9.8373073150000003</v>
      </c>
      <c r="C195" s="70">
        <v>10.8</v>
      </c>
      <c r="D195" s="95">
        <v>45547</v>
      </c>
      <c r="E195" s="70">
        <v>9.2565000000000008</v>
      </c>
      <c r="F195" s="19">
        <v>0</v>
      </c>
      <c r="G195" s="19">
        <v>0</v>
      </c>
      <c r="H195" s="19">
        <v>9.8373073150000003</v>
      </c>
      <c r="I195" s="19">
        <v>10.8</v>
      </c>
    </row>
    <row r="196" spans="1:10" ht="12.75" customHeight="1">
      <c r="A196" s="95">
        <v>45561</v>
      </c>
      <c r="B196" s="70">
        <v>10.110117819999999</v>
      </c>
      <c r="C196" s="70">
        <v>10.8</v>
      </c>
      <c r="D196" s="95">
        <v>45547</v>
      </c>
      <c r="E196" s="70">
        <v>9.2565000000000008</v>
      </c>
      <c r="F196" s="19">
        <v>0</v>
      </c>
      <c r="G196" s="19">
        <v>0</v>
      </c>
      <c r="H196" s="19">
        <v>10.110117819999999</v>
      </c>
      <c r="I196" s="19">
        <v>10.8</v>
      </c>
    </row>
    <row r="197" spans="1:10" ht="12.75" customHeight="1">
      <c r="A197" s="95">
        <v>45568</v>
      </c>
      <c r="B197" s="70">
        <v>10.228182929999999</v>
      </c>
      <c r="C197" s="70">
        <v>10.8</v>
      </c>
      <c r="D197" s="95">
        <v>45547</v>
      </c>
      <c r="E197" s="70">
        <v>9.2565000000000008</v>
      </c>
      <c r="F197" s="19">
        <v>0</v>
      </c>
      <c r="G197" s="19">
        <v>0</v>
      </c>
      <c r="H197" s="19">
        <v>10.228182929999999</v>
      </c>
      <c r="I197" s="19">
        <v>10.8</v>
      </c>
    </row>
    <row r="198" spans="1:10" ht="12.75" customHeight="1">
      <c r="A198" s="95">
        <v>45575</v>
      </c>
      <c r="B198" s="70">
        <v>9.9108989300000001</v>
      </c>
      <c r="C198" s="70">
        <v>10.8</v>
      </c>
      <c r="D198" s="95">
        <v>45547</v>
      </c>
      <c r="E198" s="70">
        <v>9.2565000000000008</v>
      </c>
      <c r="F198" s="19">
        <v>0</v>
      </c>
      <c r="G198" s="19">
        <v>0</v>
      </c>
      <c r="H198" s="19">
        <v>9.9108989300000001</v>
      </c>
      <c r="I198" s="19">
        <v>10.8</v>
      </c>
    </row>
    <row r="199" spans="1:10" ht="12.75" customHeight="1">
      <c r="A199" s="95">
        <v>45582</v>
      </c>
      <c r="B199" s="70">
        <v>9.5834459299999999</v>
      </c>
      <c r="C199" s="70">
        <v>10.8</v>
      </c>
      <c r="D199" s="95">
        <v>45576</v>
      </c>
      <c r="E199" s="70">
        <v>9.2565000000000008</v>
      </c>
      <c r="F199" s="19">
        <v>0</v>
      </c>
      <c r="G199" s="19">
        <v>0</v>
      </c>
      <c r="H199" s="19">
        <v>9.5834459299999999</v>
      </c>
      <c r="I199" s="19">
        <v>10.8</v>
      </c>
    </row>
    <row r="200" spans="1:10" ht="12.75" customHeight="1">
      <c r="A200" s="95">
        <v>45589</v>
      </c>
      <c r="B200" s="70">
        <v>9.6520654300000004</v>
      </c>
      <c r="C200" s="70">
        <v>10.8</v>
      </c>
      <c r="D200" s="95">
        <v>45576</v>
      </c>
      <c r="E200" s="70">
        <v>9.2565000000000008</v>
      </c>
      <c r="F200" s="19">
        <v>0</v>
      </c>
      <c r="G200" s="19">
        <v>0</v>
      </c>
      <c r="H200" s="19">
        <v>9.6520654300000004</v>
      </c>
      <c r="I200" s="19">
        <v>10.8</v>
      </c>
    </row>
    <row r="201" spans="1:10" ht="12.75" customHeight="1">
      <c r="A201" s="95">
        <v>45596</v>
      </c>
      <c r="B201" s="70">
        <v>9.6185148050000002</v>
      </c>
      <c r="C201" s="70">
        <v>10.8</v>
      </c>
      <c r="D201" s="95">
        <v>45576</v>
      </c>
      <c r="E201" s="70">
        <v>9.2565000000000008</v>
      </c>
      <c r="F201" s="19">
        <v>0</v>
      </c>
      <c r="G201" s="19">
        <v>0</v>
      </c>
      <c r="H201" s="19">
        <v>9.6185148050000002</v>
      </c>
      <c r="I201" s="19">
        <v>10.8</v>
      </c>
    </row>
    <row r="202" spans="1:10" ht="12.75" customHeight="1">
      <c r="A202" s="95">
        <v>45603</v>
      </c>
      <c r="B202" s="70">
        <v>9.8840738049999999</v>
      </c>
      <c r="C202" s="70">
        <v>10.8</v>
      </c>
      <c r="D202" s="95">
        <v>45576</v>
      </c>
      <c r="E202" s="70">
        <v>9.2565000000000008</v>
      </c>
      <c r="F202" s="19">
        <v>0</v>
      </c>
      <c r="G202" s="19">
        <v>0</v>
      </c>
      <c r="H202" s="19">
        <v>9.8840738049999999</v>
      </c>
      <c r="I202" s="19">
        <v>10.8</v>
      </c>
    </row>
    <row r="203" spans="1:10" ht="12.75" customHeight="1">
      <c r="A203" s="95">
        <v>45610</v>
      </c>
      <c r="B203" s="70">
        <v>9.5522943050000002</v>
      </c>
      <c r="C203" s="70">
        <v>10.8</v>
      </c>
      <c r="D203" s="95">
        <v>45604</v>
      </c>
      <c r="E203" s="70">
        <v>9.2565000000000008</v>
      </c>
      <c r="F203" s="19">
        <v>0</v>
      </c>
      <c r="G203" s="19">
        <v>0</v>
      </c>
      <c r="H203" s="19">
        <v>9.5522943050000002</v>
      </c>
      <c r="I203" s="19">
        <v>10.8</v>
      </c>
    </row>
    <row r="204" spans="1:10" ht="12.75" customHeight="1">
      <c r="A204" s="95">
        <v>45617</v>
      </c>
      <c r="B204" s="70">
        <v>9.5482742149999993</v>
      </c>
      <c r="C204" s="70">
        <v>10.8</v>
      </c>
      <c r="D204" s="95">
        <v>45604</v>
      </c>
      <c r="E204" s="70">
        <v>9.2565000000000008</v>
      </c>
      <c r="F204" s="19">
        <v>0</v>
      </c>
      <c r="G204" s="19">
        <v>0</v>
      </c>
      <c r="H204" s="19">
        <v>9.5482742149999993</v>
      </c>
      <c r="I204" s="19">
        <v>10.8</v>
      </c>
    </row>
    <row r="205" spans="1:10" ht="12.75" customHeight="1">
      <c r="A205" s="95">
        <v>45624</v>
      </c>
      <c r="B205" s="70">
        <v>9.6393872149999993</v>
      </c>
      <c r="C205" s="70">
        <v>10.8</v>
      </c>
      <c r="D205" s="95">
        <v>45604</v>
      </c>
      <c r="E205" s="70">
        <v>9.2565000000000008</v>
      </c>
      <c r="F205" s="19">
        <v>0</v>
      </c>
      <c r="G205" s="19">
        <v>0</v>
      </c>
      <c r="H205" s="19">
        <v>9.6393872149999993</v>
      </c>
      <c r="I205" s="19">
        <v>10.8</v>
      </c>
    </row>
    <row r="206" spans="1:10" ht="12.75" customHeight="1">
      <c r="A206" s="95">
        <v>45631</v>
      </c>
      <c r="B206" s="70">
        <v>9.6852372150000008</v>
      </c>
      <c r="C206" s="70">
        <v>10.8</v>
      </c>
      <c r="D206" s="95">
        <v>45604</v>
      </c>
      <c r="E206" s="70">
        <v>9.2565000000000008</v>
      </c>
      <c r="F206" s="19">
        <v>0</v>
      </c>
      <c r="G206" s="19">
        <v>0</v>
      </c>
      <c r="H206" s="19">
        <v>9.6852372150000008</v>
      </c>
      <c r="I206" s="19">
        <v>10.8</v>
      </c>
      <c r="J206" s="13"/>
    </row>
    <row r="207" spans="1:10" ht="12.75" customHeight="1">
      <c r="A207" s="95">
        <v>45638</v>
      </c>
      <c r="B207" s="70">
        <v>9.7053022149999997</v>
      </c>
      <c r="C207" s="70">
        <v>10.199999999999999</v>
      </c>
      <c r="D207" s="95">
        <v>45636</v>
      </c>
      <c r="E207" s="70">
        <v>9.2565000000000008</v>
      </c>
      <c r="F207" s="19">
        <v>0</v>
      </c>
      <c r="G207" s="19">
        <v>0</v>
      </c>
      <c r="H207" s="19">
        <v>9.7053022149999997</v>
      </c>
      <c r="I207" s="19">
        <v>10.199999999999999</v>
      </c>
    </row>
    <row r="208" spans="1:10" ht="12.75" customHeight="1">
      <c r="A208" s="95">
        <v>45645</v>
      </c>
      <c r="B208" s="70">
        <v>9.4567612150000002</v>
      </c>
      <c r="C208" s="70">
        <v>10.199999999999999</v>
      </c>
      <c r="D208" s="95">
        <v>45636</v>
      </c>
      <c r="E208" s="70">
        <v>9.2565000000000008</v>
      </c>
      <c r="F208" s="19">
        <v>0</v>
      </c>
      <c r="G208" s="19">
        <v>0</v>
      </c>
      <c r="H208" s="19">
        <v>9.4567612150000002</v>
      </c>
      <c r="I208" s="19">
        <v>10.199999999999999</v>
      </c>
    </row>
    <row r="209" spans="1:10" ht="12.75" customHeight="1">
      <c r="A209" s="95">
        <v>45652</v>
      </c>
      <c r="B209" s="70">
        <v>9.6620082150000002</v>
      </c>
      <c r="C209" s="70">
        <v>10.199999999999999</v>
      </c>
      <c r="D209" s="95">
        <v>45636</v>
      </c>
      <c r="E209" s="70">
        <v>9.2565000000000008</v>
      </c>
      <c r="F209" s="19">
        <v>0</v>
      </c>
      <c r="G209" s="19">
        <v>0</v>
      </c>
      <c r="H209" s="19">
        <v>9.6620082150000002</v>
      </c>
      <c r="I209" s="19">
        <v>10.199999999999999</v>
      </c>
    </row>
    <row r="210" spans="1:10" ht="12.75" customHeight="1">
      <c r="A210" s="95">
        <v>45659</v>
      </c>
      <c r="B210" s="70">
        <v>9.8117262150000002</v>
      </c>
      <c r="C210" s="70">
        <v>10.199999999999999</v>
      </c>
      <c r="D210" s="95">
        <v>45636</v>
      </c>
      <c r="E210" s="70">
        <v>9.2565000000000008</v>
      </c>
      <c r="F210" s="19">
        <v>0</v>
      </c>
      <c r="G210" s="19">
        <v>0</v>
      </c>
      <c r="H210" s="19">
        <v>9.8117262150000002</v>
      </c>
      <c r="I210" s="19">
        <v>10.199999999999999</v>
      </c>
    </row>
    <row r="211" spans="1:10" ht="12.75" customHeight="1">
      <c r="A211" s="95">
        <v>45666</v>
      </c>
      <c r="B211" s="70">
        <v>9.7393952150000001</v>
      </c>
      <c r="C211" s="70">
        <v>10.199999999999999</v>
      </c>
      <c r="D211" s="95">
        <v>45636</v>
      </c>
      <c r="E211" s="70">
        <v>9.2565000000000008</v>
      </c>
      <c r="F211" s="19">
        <v>0</v>
      </c>
      <c r="G211" s="19">
        <v>0</v>
      </c>
      <c r="H211" s="19">
        <v>9.7393952150000001</v>
      </c>
      <c r="I211" s="19">
        <v>10.199999999999999</v>
      </c>
      <c r="J211" s="13"/>
    </row>
    <row r="212" spans="1:10" ht="12.75" customHeight="1">
      <c r="A212" s="95">
        <v>45673</v>
      </c>
      <c r="B212" s="70">
        <v>9.8464130399999998</v>
      </c>
      <c r="C212" s="70">
        <v>10.199999999999999</v>
      </c>
      <c r="D212" s="95">
        <v>45667</v>
      </c>
      <c r="E212" s="70">
        <v>9.2565000000000008</v>
      </c>
      <c r="F212" s="19">
        <v>0</v>
      </c>
      <c r="G212" s="19">
        <v>0</v>
      </c>
      <c r="H212" s="19">
        <v>9.8464130399999998</v>
      </c>
      <c r="I212" s="19">
        <v>10.199999999999999</v>
      </c>
    </row>
    <row r="213" spans="1:10" ht="12.75" customHeight="1">
      <c r="A213" s="95">
        <v>45680</v>
      </c>
      <c r="B213" s="70">
        <v>10.08036454</v>
      </c>
      <c r="C213" s="70">
        <v>10.199999999999999</v>
      </c>
      <c r="D213" s="95">
        <v>45667</v>
      </c>
      <c r="E213" s="70">
        <v>9.2565000000000008</v>
      </c>
      <c r="F213" s="19">
        <v>0</v>
      </c>
      <c r="G213" s="19">
        <v>0</v>
      </c>
      <c r="H213" s="19">
        <v>10.08036454</v>
      </c>
      <c r="I213" s="19">
        <v>10.199999999999999</v>
      </c>
    </row>
    <row r="214" spans="1:10" ht="12.75" customHeight="1">
      <c r="A214" s="95">
        <v>45687</v>
      </c>
      <c r="B214" s="70">
        <v>9.9908635399999994</v>
      </c>
      <c r="C214" s="70">
        <v>10.199999999999999</v>
      </c>
      <c r="D214" s="95">
        <v>45667</v>
      </c>
      <c r="E214" s="70">
        <v>9.2565000000000008</v>
      </c>
      <c r="F214" s="19">
        <v>0</v>
      </c>
      <c r="G214" s="19">
        <v>0</v>
      </c>
      <c r="H214" s="19">
        <v>9.9908635399999994</v>
      </c>
      <c r="I214" s="19">
        <v>10.199999999999999</v>
      </c>
    </row>
    <row r="215" spans="1:10" ht="12.75" customHeight="1">
      <c r="A215" s="95">
        <v>45694</v>
      </c>
      <c r="B215" s="70">
        <v>10.07611</v>
      </c>
      <c r="C215" s="70">
        <v>10.199999999999999</v>
      </c>
      <c r="D215" s="95">
        <v>45667</v>
      </c>
      <c r="E215" s="70">
        <v>9.2565000000000008</v>
      </c>
      <c r="F215" s="19">
        <v>0</v>
      </c>
      <c r="G215" s="19">
        <v>0</v>
      </c>
      <c r="H215" s="19">
        <v>10.07611</v>
      </c>
      <c r="I215" s="19">
        <v>10.199999999999999</v>
      </c>
      <c r="J215" s="13"/>
    </row>
    <row r="216" spans="1:10" ht="12.75" customHeight="1">
      <c r="A216" s="95">
        <f>A215+7</f>
        <v>45701</v>
      </c>
      <c r="B216" s="70">
        <v>9.9445829999999997</v>
      </c>
      <c r="C216" s="70">
        <v>10.1</v>
      </c>
      <c r="D216" s="95">
        <v>45699</v>
      </c>
      <c r="E216" s="70">
        <v>9.2565000000000008</v>
      </c>
      <c r="F216" s="19">
        <v>0</v>
      </c>
      <c r="G216" s="19">
        <v>0</v>
      </c>
      <c r="H216" s="19">
        <v>9.9445829999999997</v>
      </c>
      <c r="I216" s="19">
        <v>10.1</v>
      </c>
    </row>
    <row r="217" spans="1:10" ht="12.75" customHeight="1">
      <c r="A217" s="95">
        <f t="shared" ref="A217:A248" si="5">A216+7</f>
        <v>45708</v>
      </c>
      <c r="B217" s="70">
        <v>10.016870000000001</v>
      </c>
      <c r="C217" s="70">
        <v>10.1</v>
      </c>
      <c r="D217" s="95">
        <v>45699</v>
      </c>
      <c r="E217" s="70">
        <v>9.2565000000000008</v>
      </c>
      <c r="F217" s="19">
        <v>0</v>
      </c>
      <c r="G217" s="19">
        <v>0</v>
      </c>
      <c r="H217" s="19">
        <v>10.016870000000001</v>
      </c>
      <c r="I217" s="19">
        <v>10.1</v>
      </c>
    </row>
    <row r="218" spans="1:10" ht="12.75" customHeight="1">
      <c r="A218" s="95">
        <f t="shared" si="5"/>
        <v>45715</v>
      </c>
      <c r="B218" s="70">
        <v>9.9045749999999995</v>
      </c>
      <c r="C218" s="70">
        <v>10.1</v>
      </c>
      <c r="D218" s="95">
        <v>45699</v>
      </c>
      <c r="E218" s="70">
        <v>9.2565000000000008</v>
      </c>
      <c r="F218" s="19">
        <v>0</v>
      </c>
      <c r="G218" s="19">
        <v>0</v>
      </c>
      <c r="H218" s="19">
        <v>9.9045749999999995</v>
      </c>
      <c r="I218" s="19">
        <v>10.1</v>
      </c>
    </row>
    <row r="219" spans="1:10" ht="12.75" customHeight="1">
      <c r="A219" s="95">
        <f t="shared" si="5"/>
        <v>45722</v>
      </c>
      <c r="B219" s="70">
        <v>9.9710420000000006</v>
      </c>
      <c r="C219" s="70">
        <v>10.1</v>
      </c>
      <c r="D219" s="95">
        <v>45699</v>
      </c>
      <c r="E219" s="70">
        <v>9.2565000000000008</v>
      </c>
      <c r="F219" s="19">
        <v>0</v>
      </c>
      <c r="G219" s="19">
        <v>0</v>
      </c>
      <c r="H219" s="19">
        <v>9.9710420000000006</v>
      </c>
      <c r="I219" s="19">
        <v>10.1</v>
      </c>
      <c r="J219" s="13"/>
    </row>
    <row r="220" spans="1:10" ht="12.75" customHeight="1">
      <c r="A220" s="95">
        <f t="shared" si="5"/>
        <v>45729</v>
      </c>
      <c r="B220" s="70">
        <v>9.9215560000000007</v>
      </c>
      <c r="C220" s="70">
        <v>9.9499999999999993</v>
      </c>
      <c r="D220" s="95">
        <v>45727</v>
      </c>
      <c r="E220" s="70">
        <v>9.2565000000000008</v>
      </c>
      <c r="F220" s="19">
        <v>0</v>
      </c>
      <c r="G220" s="19">
        <v>0</v>
      </c>
      <c r="H220" s="19">
        <v>9.9215560000000007</v>
      </c>
      <c r="I220" s="19">
        <v>9.9499999999999993</v>
      </c>
    </row>
    <row r="221" spans="1:10" ht="12.75" customHeight="1">
      <c r="A221" s="95">
        <f t="shared" si="5"/>
        <v>45736</v>
      </c>
      <c r="B221" s="70">
        <v>9.9433830000000007</v>
      </c>
      <c r="C221" s="70">
        <v>9.9499999999999993</v>
      </c>
      <c r="D221" s="95">
        <v>45727</v>
      </c>
      <c r="E221" s="70">
        <v>9.2565000000000008</v>
      </c>
      <c r="F221" s="19">
        <v>0</v>
      </c>
      <c r="G221" s="19">
        <v>0</v>
      </c>
      <c r="H221" s="19">
        <v>9.9433830000000007</v>
      </c>
      <c r="I221" s="19">
        <v>9.9499999999999993</v>
      </c>
    </row>
    <row r="222" spans="1:10" ht="12.75" customHeight="1">
      <c r="A222" s="95">
        <f t="shared" si="5"/>
        <v>45743</v>
      </c>
      <c r="B222" s="70">
        <v>9.9591460000000005</v>
      </c>
      <c r="C222" s="70">
        <v>9.9499999999999993</v>
      </c>
      <c r="D222" s="95">
        <v>45727</v>
      </c>
      <c r="E222" s="70">
        <v>9.2565000000000008</v>
      </c>
      <c r="F222" s="19">
        <v>0</v>
      </c>
      <c r="G222" s="19">
        <v>0</v>
      </c>
      <c r="H222" s="19">
        <v>9.9591460000000005</v>
      </c>
      <c r="I222" s="19">
        <v>9.9499999999999993</v>
      </c>
    </row>
    <row r="223" spans="1:10" ht="12.75" customHeight="1">
      <c r="A223" s="95">
        <f t="shared" si="5"/>
        <v>45750</v>
      </c>
      <c r="B223" s="70">
        <v>9.9680710000000001</v>
      </c>
      <c r="C223" s="70">
        <v>9.9499999999999993</v>
      </c>
      <c r="D223" s="95">
        <v>45727</v>
      </c>
      <c r="E223" s="70">
        <v>9.2565000000000008</v>
      </c>
      <c r="F223" s="19">
        <v>0</v>
      </c>
      <c r="G223" s="19">
        <v>0</v>
      </c>
      <c r="H223" s="19">
        <v>9.9680710000000001</v>
      </c>
      <c r="I223" s="19">
        <v>9.9499999999999993</v>
      </c>
      <c r="J223" s="13"/>
    </row>
    <row r="224" spans="1:10" ht="12.75" customHeight="1">
      <c r="A224" s="95">
        <f t="shared" si="5"/>
        <v>45757</v>
      </c>
      <c r="B224" s="70">
        <v>9.9906220000000001</v>
      </c>
      <c r="C224" s="70">
        <v>9.9499999999999993</v>
      </c>
      <c r="D224" s="95">
        <v>45757</v>
      </c>
      <c r="E224" s="70">
        <v>9.2565000000000008</v>
      </c>
      <c r="F224" s="19">
        <v>0</v>
      </c>
      <c r="G224" s="19">
        <v>0</v>
      </c>
      <c r="H224" s="19">
        <v>9.9906220000000001</v>
      </c>
      <c r="I224" s="19">
        <v>9.9499999999999993</v>
      </c>
    </row>
    <row r="225" spans="1:10" ht="12.75" customHeight="1">
      <c r="A225" s="95">
        <f t="shared" si="5"/>
        <v>45764</v>
      </c>
      <c r="B225" s="70">
        <v>10.024637999999999</v>
      </c>
      <c r="C225" s="70">
        <v>9.9499999999999993</v>
      </c>
      <c r="D225" s="95">
        <v>45757</v>
      </c>
      <c r="E225" s="70">
        <v>9.2565000000000008</v>
      </c>
      <c r="F225" s="19">
        <v>0</v>
      </c>
      <c r="G225" s="19">
        <v>0</v>
      </c>
      <c r="H225" s="19">
        <v>10.024637999999999</v>
      </c>
      <c r="I225" s="19">
        <v>9.9499999999999993</v>
      </c>
    </row>
    <row r="226" spans="1:10" ht="12.75" customHeight="1">
      <c r="A226" s="95">
        <f t="shared" si="5"/>
        <v>45771</v>
      </c>
      <c r="B226" s="70">
        <v>10.057077</v>
      </c>
      <c r="C226" s="70">
        <v>9.9499999999999993</v>
      </c>
      <c r="D226" s="95">
        <v>45757</v>
      </c>
      <c r="E226" s="70">
        <v>9.2565000000000008</v>
      </c>
      <c r="F226" s="19">
        <v>0</v>
      </c>
      <c r="G226" s="19">
        <v>0</v>
      </c>
      <c r="H226" s="19">
        <v>10.057077</v>
      </c>
      <c r="I226" s="19">
        <v>9.9499999999999993</v>
      </c>
    </row>
    <row r="227" spans="1:10" ht="12.75" customHeight="1">
      <c r="A227" s="95">
        <f t="shared" si="5"/>
        <v>45778</v>
      </c>
      <c r="B227" s="70">
        <v>10.041173000000001</v>
      </c>
      <c r="C227" s="70">
        <v>9.9499999999999993</v>
      </c>
      <c r="D227" s="95">
        <v>45757</v>
      </c>
      <c r="E227" s="70">
        <v>9.2565000000000008</v>
      </c>
      <c r="F227" s="19">
        <v>0</v>
      </c>
      <c r="G227" s="19">
        <v>0</v>
      </c>
      <c r="H227" s="19">
        <v>10.041173000000001</v>
      </c>
      <c r="I227" s="19">
        <v>9.9499999999999993</v>
      </c>
      <c r="J227" s="13" t="s">
        <v>1</v>
      </c>
    </row>
    <row r="228" spans="1:10" ht="12.75" customHeight="1">
      <c r="A228" s="95">
        <f t="shared" si="5"/>
        <v>45785</v>
      </c>
      <c r="B228" s="70"/>
      <c r="C228" s="70"/>
      <c r="D228" s="95"/>
      <c r="E228" s="70">
        <v>9.2565000000000008</v>
      </c>
      <c r="F228" s="19"/>
      <c r="G228" s="19"/>
      <c r="H228" s="19"/>
      <c r="I228" s="19"/>
    </row>
    <row r="229" spans="1:10" ht="12.75" customHeight="1">
      <c r="A229" s="95">
        <f t="shared" si="5"/>
        <v>45792</v>
      </c>
      <c r="B229" s="70"/>
      <c r="C229" s="70"/>
      <c r="D229" s="95"/>
      <c r="E229" s="70">
        <v>9.2565000000000008</v>
      </c>
      <c r="F229" s="19"/>
      <c r="G229" s="19"/>
      <c r="H229" s="19"/>
      <c r="I229" s="19"/>
    </row>
    <row r="230" spans="1:10" ht="12.75" customHeight="1">
      <c r="A230" s="95">
        <f t="shared" si="5"/>
        <v>45799</v>
      </c>
      <c r="B230" s="70"/>
      <c r="C230" s="70"/>
      <c r="D230" s="95"/>
      <c r="E230" s="70">
        <v>9.2565000000000008</v>
      </c>
      <c r="F230" s="19"/>
      <c r="G230" s="19"/>
      <c r="H230" s="19"/>
      <c r="I230" s="19"/>
    </row>
    <row r="231" spans="1:10" ht="12.75" customHeight="1">
      <c r="A231" s="95">
        <f t="shared" si="5"/>
        <v>45806</v>
      </c>
      <c r="B231" s="70"/>
      <c r="C231" s="70"/>
      <c r="D231" s="95"/>
      <c r="E231" s="70">
        <v>9.2565000000000008</v>
      </c>
      <c r="F231" s="19"/>
      <c r="G231" s="19"/>
      <c r="H231" s="19"/>
      <c r="I231" s="19"/>
    </row>
    <row r="232" spans="1:10" ht="12.75" customHeight="1">
      <c r="A232" s="95">
        <f t="shared" si="5"/>
        <v>45813</v>
      </c>
      <c r="B232" s="70"/>
      <c r="C232" s="70"/>
      <c r="D232" s="95"/>
      <c r="E232" s="70">
        <v>9.2565000000000008</v>
      </c>
      <c r="F232" s="19"/>
      <c r="G232" s="19"/>
      <c r="H232" s="19"/>
      <c r="I232" s="19"/>
    </row>
    <row r="233" spans="1:10" ht="12.75" customHeight="1">
      <c r="A233" s="95">
        <f t="shared" si="5"/>
        <v>45820</v>
      </c>
      <c r="B233" s="70"/>
      <c r="C233" s="70"/>
      <c r="D233" s="95"/>
      <c r="E233" s="70">
        <v>9.2565000000000008</v>
      </c>
      <c r="F233" s="19"/>
      <c r="G233" s="19"/>
      <c r="H233" s="19"/>
      <c r="I233" s="19"/>
    </row>
    <row r="234" spans="1:10" ht="12.75" customHeight="1">
      <c r="A234" s="95">
        <f t="shared" si="5"/>
        <v>45827</v>
      </c>
      <c r="B234" s="70"/>
      <c r="C234" s="70"/>
      <c r="D234" s="95"/>
      <c r="E234" s="70">
        <v>9.2565000000000008</v>
      </c>
      <c r="F234" s="19"/>
      <c r="G234" s="19"/>
      <c r="H234" s="19"/>
      <c r="I234" s="19"/>
    </row>
    <row r="235" spans="1:10" ht="12.75" customHeight="1">
      <c r="A235" s="95">
        <f t="shared" si="5"/>
        <v>45834</v>
      </c>
      <c r="B235" s="70"/>
      <c r="C235" s="70"/>
      <c r="D235" s="95"/>
      <c r="E235" s="70">
        <v>9.2565000000000008</v>
      </c>
      <c r="F235" s="19"/>
      <c r="G235" s="19"/>
      <c r="H235" s="19"/>
      <c r="I235" s="19"/>
    </row>
    <row r="236" spans="1:10" ht="12.75" customHeight="1">
      <c r="A236" s="95">
        <f t="shared" si="5"/>
        <v>45841</v>
      </c>
      <c r="B236" s="70"/>
      <c r="C236" s="70"/>
      <c r="D236" s="95"/>
      <c r="E236" s="70">
        <v>9.2565000000000008</v>
      </c>
      <c r="F236" s="19"/>
      <c r="G236" s="19"/>
      <c r="H236" s="19"/>
      <c r="I236" s="19"/>
    </row>
    <row r="237" spans="1:10" ht="12.75" customHeight="1">
      <c r="A237" s="95">
        <f t="shared" si="5"/>
        <v>45848</v>
      </c>
      <c r="B237" s="70"/>
      <c r="C237" s="70"/>
      <c r="D237" s="95"/>
      <c r="E237" s="70">
        <v>9.2565000000000008</v>
      </c>
      <c r="F237" s="19"/>
      <c r="G237" s="19"/>
      <c r="H237" s="19"/>
      <c r="I237" s="19"/>
    </row>
    <row r="238" spans="1:10" ht="12.75" customHeight="1">
      <c r="A238" s="95">
        <f t="shared" si="5"/>
        <v>45855</v>
      </c>
      <c r="B238" s="70"/>
      <c r="C238" s="70"/>
      <c r="D238" s="95"/>
      <c r="E238" s="70">
        <v>9.2565000000000008</v>
      </c>
      <c r="F238" s="19"/>
      <c r="G238" s="19"/>
      <c r="H238" s="19"/>
      <c r="I238" s="19"/>
    </row>
    <row r="239" spans="1:10" ht="12.75" customHeight="1">
      <c r="A239" s="95">
        <f t="shared" si="5"/>
        <v>45862</v>
      </c>
      <c r="B239" s="70"/>
      <c r="C239" s="70"/>
      <c r="D239" s="95"/>
      <c r="E239" s="70">
        <v>9.2565000000000008</v>
      </c>
      <c r="F239" s="19"/>
      <c r="G239" s="19"/>
      <c r="H239" s="19"/>
      <c r="I239" s="19"/>
    </row>
    <row r="240" spans="1:10" ht="12.75" customHeight="1">
      <c r="A240" s="95">
        <f t="shared" si="5"/>
        <v>45869</v>
      </c>
      <c r="B240" s="70"/>
      <c r="C240" s="70"/>
      <c r="D240" s="95"/>
      <c r="E240" s="70">
        <v>9.2565000000000008</v>
      </c>
      <c r="F240" s="19"/>
      <c r="G240" s="19"/>
      <c r="H240" s="19"/>
      <c r="I240" s="19"/>
    </row>
    <row r="241" spans="1:9" ht="12.75" customHeight="1">
      <c r="A241" s="95">
        <f t="shared" si="5"/>
        <v>45876</v>
      </c>
      <c r="B241" s="70"/>
      <c r="C241" s="70"/>
      <c r="D241" s="95"/>
      <c r="E241" s="70">
        <v>9.2565000000000008</v>
      </c>
      <c r="F241" s="19"/>
      <c r="G241" s="19"/>
      <c r="H241" s="19"/>
      <c r="I241" s="19"/>
    </row>
    <row r="242" spans="1:9" ht="12.75" customHeight="1">
      <c r="A242" s="95">
        <f>A241+7</f>
        <v>45883</v>
      </c>
      <c r="B242" s="70"/>
      <c r="C242" s="70"/>
      <c r="D242" s="95"/>
      <c r="E242" s="70">
        <v>9.2565000000000008</v>
      </c>
      <c r="F242" s="19"/>
      <c r="G242" s="19"/>
      <c r="H242" s="19"/>
      <c r="I242" s="19"/>
    </row>
    <row r="243" spans="1:9" ht="12.75" customHeight="1">
      <c r="A243" s="95">
        <f t="shared" si="5"/>
        <v>45890</v>
      </c>
      <c r="B243" s="70"/>
      <c r="C243" s="70"/>
      <c r="D243" s="95"/>
      <c r="E243" s="70">
        <v>9.2565000000000008</v>
      </c>
      <c r="F243" s="19"/>
      <c r="G243" s="19"/>
      <c r="H243" s="19"/>
      <c r="I243" s="19"/>
    </row>
    <row r="244" spans="1:9" ht="12.75" customHeight="1">
      <c r="A244" s="95">
        <f t="shared" si="5"/>
        <v>45897</v>
      </c>
      <c r="B244" s="70"/>
      <c r="C244" s="70"/>
      <c r="D244" s="95"/>
      <c r="E244" s="70">
        <v>9.2565000000000008</v>
      </c>
      <c r="F244" s="19"/>
      <c r="G244" s="19"/>
      <c r="H244" s="19"/>
      <c r="I244" s="19"/>
    </row>
    <row r="245" spans="1:9">
      <c r="A245" s="95">
        <f t="shared" si="5"/>
        <v>45904</v>
      </c>
      <c r="E245" s="70">
        <v>9.2565000000000008</v>
      </c>
    </row>
    <row r="246" spans="1:9">
      <c r="A246" s="95">
        <f t="shared" si="5"/>
        <v>45911</v>
      </c>
      <c r="E246" s="70">
        <v>9.2565000000000008</v>
      </c>
    </row>
    <row r="247" spans="1:9">
      <c r="A247" s="95">
        <f t="shared" si="5"/>
        <v>45918</v>
      </c>
      <c r="E247" s="70">
        <v>9.2565000000000008</v>
      </c>
    </row>
    <row r="248" spans="1:9">
      <c r="A248" s="95">
        <f t="shared" si="5"/>
        <v>45925</v>
      </c>
      <c r="E248" s="70">
        <v>9.2565000000000008</v>
      </c>
    </row>
    <row r="249" spans="1:9">
      <c r="A249" s="95"/>
    </row>
    <row r="250" spans="1:9">
      <c r="A250" s="95"/>
    </row>
    <row r="251" spans="1:9">
      <c r="A251" s="95"/>
    </row>
  </sheetData>
  <pageMargins left="0.75" right="0.75" top="1" bottom="1" header="0.5" footer="0.5"/>
  <pageSetup scale="10" orientation="landscape"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38FD-32A7-4C35-A6F0-0C6597B57D0B}">
  <sheetPr>
    <pageSetUpPr fitToPage="1"/>
  </sheetPr>
  <dimension ref="A1:Q302"/>
  <sheetViews>
    <sheetView zoomScaleNormal="100" workbookViewId="0">
      <selection activeCell="A31" sqref="A31"/>
    </sheetView>
  </sheetViews>
  <sheetFormatPr defaultRowHeight="12.75"/>
  <cols>
    <col min="1" max="12" width="17.5703125" customWidth="1"/>
    <col min="13" max="16" width="10.85546875" bestFit="1" customWidth="1"/>
    <col min="17" max="17" width="11.140625" customWidth="1"/>
  </cols>
  <sheetData>
    <row r="1" spans="1:15" s="13" customFormat="1" ht="15.75" customHeight="1" thickBot="1">
      <c r="A1" s="39" t="s">
        <v>115</v>
      </c>
      <c r="B1" s="39"/>
      <c r="C1" s="39"/>
      <c r="D1" s="39"/>
      <c r="E1" s="39"/>
      <c r="F1" s="39"/>
      <c r="G1" s="39"/>
      <c r="H1" s="39"/>
      <c r="I1" s="94"/>
      <c r="J1" s="26"/>
    </row>
    <row r="2" spans="1:15" s="13" customFormat="1" ht="15.75" customHeight="1" thickBot="1">
      <c r="A2" s="57" t="s">
        <v>2</v>
      </c>
      <c r="B2" s="25"/>
      <c r="C2" s="25"/>
      <c r="D2" s="25"/>
      <c r="E2" s="25"/>
      <c r="F2" s="25"/>
      <c r="G2" s="25"/>
      <c r="H2" s="25"/>
      <c r="I2" s="25"/>
      <c r="J2" s="55"/>
    </row>
    <row r="3" spans="1:15" s="13" customFormat="1" ht="15.75" customHeight="1" thickBot="1">
      <c r="A3" s="57"/>
      <c r="B3" s="40" t="s">
        <v>33</v>
      </c>
      <c r="C3" s="42" t="s">
        <v>98</v>
      </c>
      <c r="D3" s="25"/>
      <c r="E3" s="25"/>
      <c r="F3" s="25"/>
      <c r="G3" s="25"/>
      <c r="H3" s="25"/>
      <c r="I3" s="25"/>
      <c r="J3" s="25"/>
    </row>
    <row r="4" spans="1:15" s="13" customFormat="1" ht="15.75" customHeight="1" thickBot="1">
      <c r="A4" s="57"/>
      <c r="B4" s="40" t="s">
        <v>34</v>
      </c>
      <c r="C4" s="42" t="s">
        <v>57</v>
      </c>
      <c r="D4" s="25"/>
      <c r="E4" s="25"/>
      <c r="F4" s="25"/>
      <c r="G4" s="25"/>
      <c r="H4" s="25"/>
      <c r="I4" s="25"/>
      <c r="J4" s="25"/>
    </row>
    <row r="5" spans="1:15" s="13" customFormat="1" ht="15.75" customHeight="1">
      <c r="A5" s="57"/>
      <c r="B5" s="25"/>
      <c r="C5" s="25"/>
      <c r="D5" s="25"/>
      <c r="E5" s="104" t="s">
        <v>113</v>
      </c>
      <c r="F5" s="104" t="s">
        <v>113</v>
      </c>
      <c r="G5" s="104" t="s">
        <v>113</v>
      </c>
      <c r="H5" s="25"/>
      <c r="I5" s="25"/>
      <c r="J5" s="25"/>
    </row>
    <row r="6" spans="1:15" s="13" customFormat="1" ht="15.75" customHeight="1" thickBot="1">
      <c r="A6" s="57" t="s">
        <v>3</v>
      </c>
      <c r="B6" s="25"/>
      <c r="C6" s="101" t="s">
        <v>29</v>
      </c>
      <c r="D6" s="101" t="s">
        <v>112</v>
      </c>
      <c r="E6" s="101" t="s">
        <v>4</v>
      </c>
      <c r="F6" s="101" t="s">
        <v>24</v>
      </c>
      <c r="G6" s="101" t="s">
        <v>25</v>
      </c>
      <c r="H6" s="25"/>
      <c r="I6" s="25"/>
      <c r="J6" s="25"/>
    </row>
    <row r="7" spans="1:15" s="13" customFormat="1" ht="15.75" customHeight="1" thickBot="1">
      <c r="A7" s="57"/>
      <c r="B7" s="25"/>
      <c r="C7" s="102"/>
      <c r="D7" s="103" t="s">
        <v>23</v>
      </c>
      <c r="E7" s="103" t="s">
        <v>23</v>
      </c>
      <c r="F7" s="103" t="s">
        <v>23</v>
      </c>
      <c r="G7" s="103" t="s">
        <v>23</v>
      </c>
      <c r="H7" s="25"/>
      <c r="I7" s="25"/>
      <c r="J7" s="25"/>
    </row>
    <row r="8" spans="1:15" s="13" customFormat="1" ht="15.75" customHeight="1" thickBot="1">
      <c r="A8" s="57"/>
      <c r="B8" s="40" t="s">
        <v>5</v>
      </c>
      <c r="C8" s="93">
        <f>LOOKUP("End of Data",J99:J234,A99:A234)</f>
        <v>45778</v>
      </c>
      <c r="D8" s="24">
        <f>J27</f>
        <v>9.8869259299999985</v>
      </c>
      <c r="E8" s="84">
        <f>F41</f>
        <v>0</v>
      </c>
      <c r="F8" s="84">
        <f>K47</f>
        <v>9.8869259299999985</v>
      </c>
      <c r="G8" s="84">
        <f>L47</f>
        <v>9.8869259299999985</v>
      </c>
      <c r="H8" s="25"/>
      <c r="I8" s="25"/>
      <c r="J8" s="25"/>
    </row>
    <row r="9" spans="1:15" s="13" customFormat="1" ht="15.75" customHeight="1" thickBot="1">
      <c r="A9" s="26"/>
      <c r="B9" s="41" t="s">
        <v>27</v>
      </c>
      <c r="C9" s="93" t="str">
        <f>IF(LOOKUP("End of Data",J99:J244,D99:D244)=0,"NA",LOOKUP("End of Data",J99:J244,D99:D244))</f>
        <v>NA</v>
      </c>
      <c r="D9" s="24" t="str">
        <f>IF(LOOKUP("End of Data",J99:J244,C99:C244)=0,"NA",LOOKUP("End of Data",J99:J244,C99:C244))</f>
        <v>NA</v>
      </c>
      <c r="E9" s="84" t="str">
        <f>F42</f>
        <v>NA</v>
      </c>
      <c r="F9" s="84" t="str">
        <f>K48</f>
        <v>NA</v>
      </c>
      <c r="G9" s="84" t="str">
        <f>L48</f>
        <v>NA</v>
      </c>
      <c r="H9" s="26"/>
      <c r="I9" s="26"/>
      <c r="J9" s="26"/>
    </row>
    <row r="10" spans="1:15" s="13" customFormat="1" ht="15.75" customHeight="1">
      <c r="A10" s="35"/>
      <c r="C10" s="36"/>
      <c r="D10" s="4"/>
      <c r="E10" s="4"/>
      <c r="F10" s="4"/>
      <c r="H10" s="4"/>
      <c r="I10" s="4"/>
    </row>
    <row r="11" spans="1:15" s="13" customFormat="1" ht="13.15" customHeight="1" thickBot="1">
      <c r="A11" s="48" t="s">
        <v>102</v>
      </c>
      <c r="B11" s="48"/>
      <c r="C11" s="48"/>
      <c r="D11" s="48"/>
      <c r="E11" s="48"/>
      <c r="F11" s="48"/>
      <c r="G11" s="50"/>
      <c r="H11" s="59"/>
      <c r="I11" s="48"/>
      <c r="J11" s="48"/>
    </row>
    <row r="12" spans="1:15" s="13" customFormat="1" ht="66.75" customHeight="1" thickBot="1">
      <c r="A12" s="58" t="s">
        <v>21</v>
      </c>
      <c r="B12" s="58" t="s">
        <v>109</v>
      </c>
      <c r="C12" s="58" t="s">
        <v>91</v>
      </c>
      <c r="D12" s="58" t="s">
        <v>111</v>
      </c>
      <c r="E12" s="58" t="s">
        <v>142</v>
      </c>
      <c r="F12" s="58" t="s">
        <v>141</v>
      </c>
      <c r="G12" s="58" t="s">
        <v>157</v>
      </c>
      <c r="H12" s="58" t="s">
        <v>110</v>
      </c>
      <c r="I12" s="58" t="s">
        <v>155</v>
      </c>
      <c r="J12" s="58" t="s">
        <v>156</v>
      </c>
    </row>
    <row r="13" spans="1:15" s="13" customFormat="1" ht="13.15" customHeight="1">
      <c r="B13" s="37" t="s">
        <v>23</v>
      </c>
      <c r="C13" s="33"/>
      <c r="D13" s="37" t="s">
        <v>23</v>
      </c>
      <c r="E13" s="37" t="s">
        <v>23</v>
      </c>
      <c r="F13" s="33" t="s">
        <v>6</v>
      </c>
      <c r="G13" s="33"/>
      <c r="H13" s="37" t="s">
        <v>23</v>
      </c>
      <c r="I13" s="37" t="s">
        <v>23</v>
      </c>
      <c r="J13" s="33" t="s">
        <v>23</v>
      </c>
    </row>
    <row r="14" spans="1:15" s="13" customFormat="1" ht="13.15" customHeight="1">
      <c r="A14" s="56" t="s">
        <v>20</v>
      </c>
      <c r="B14" s="19" t="s">
        <v>59</v>
      </c>
      <c r="C14" s="34" t="s">
        <v>62</v>
      </c>
      <c r="D14" s="19">
        <v>10.24</v>
      </c>
      <c r="E14" s="19">
        <v>-0.37037500000000001</v>
      </c>
      <c r="F14" s="19">
        <v>7.3</v>
      </c>
      <c r="G14" s="12" t="s">
        <v>22</v>
      </c>
      <c r="H14" s="19">
        <f>IF(EXACT(D14,"NA"),"NA",D14+E14)</f>
        <v>9.869625000000001</v>
      </c>
      <c r="I14" s="19">
        <f>IF(EXACT(B14,"NA"),H14,B14)</f>
        <v>9.869625000000001</v>
      </c>
      <c r="J14" s="19">
        <f t="shared" ref="J14:J25" si="0">(I14*F14)/100</f>
        <v>0.72048262500000004</v>
      </c>
      <c r="L14" s="18"/>
      <c r="M14" s="20"/>
      <c r="O14" s="20"/>
    </row>
    <row r="15" spans="1:15" s="13" customFormat="1" ht="13.15" customHeight="1">
      <c r="A15" s="56" t="s">
        <v>61</v>
      </c>
      <c r="B15" s="19" t="s">
        <v>59</v>
      </c>
      <c r="C15" s="34" t="s">
        <v>62</v>
      </c>
      <c r="D15" s="19">
        <v>10.24</v>
      </c>
      <c r="E15" s="19">
        <v>-0.48744999999999999</v>
      </c>
      <c r="F15" s="19">
        <v>24.18</v>
      </c>
      <c r="G15" s="12" t="s">
        <v>22</v>
      </c>
      <c r="H15" s="19">
        <f t="shared" ref="H15:H25" si="1">IF(EXACT(D15,"NA"),"NA",D15+E15)</f>
        <v>9.7525499999999994</v>
      </c>
      <c r="I15" s="19">
        <f>IF(EXACT(B15,"NA"),IF(EXACT(H15,"NA"),AVERAGE(I14,I16),H15),B15)</f>
        <v>9.7525499999999994</v>
      </c>
      <c r="J15" s="19">
        <f t="shared" si="0"/>
        <v>2.3581665899999997</v>
      </c>
      <c r="L15" s="18"/>
      <c r="M15" s="20"/>
      <c r="O15" s="20"/>
    </row>
    <row r="16" spans="1:15" s="13" customFormat="1" ht="13.15" customHeight="1">
      <c r="A16" s="56" t="s">
        <v>62</v>
      </c>
      <c r="B16" s="19" t="s">
        <v>59</v>
      </c>
      <c r="C16" s="34" t="s">
        <v>64</v>
      </c>
      <c r="D16" s="19">
        <v>10.3575</v>
      </c>
      <c r="E16" s="19">
        <v>-0.5625</v>
      </c>
      <c r="F16" s="19">
        <v>11.2</v>
      </c>
      <c r="G16" s="12" t="s">
        <v>22</v>
      </c>
      <c r="H16" s="19">
        <f t="shared" si="1"/>
        <v>9.7949999999999999</v>
      </c>
      <c r="I16" s="19">
        <f t="shared" ref="I16:I24" si="2">IF(EXACT(B16,"NA"),IF(EXACT(H16,"NA"),AVERAGE(I15,I17),H16),B16)</f>
        <v>9.7949999999999999</v>
      </c>
      <c r="J16" s="19">
        <f t="shared" si="0"/>
        <v>1.09704</v>
      </c>
      <c r="L16" s="18"/>
      <c r="M16" s="20"/>
      <c r="O16" s="20"/>
    </row>
    <row r="17" spans="1:15" s="13" customFormat="1" ht="13.15" customHeight="1">
      <c r="A17" s="56" t="s">
        <v>60</v>
      </c>
      <c r="B17" s="19" t="s">
        <v>59</v>
      </c>
      <c r="C17" s="34" t="s">
        <v>64</v>
      </c>
      <c r="D17" s="19">
        <v>10.3575</v>
      </c>
      <c r="E17" s="19">
        <v>-0.54159999999999997</v>
      </c>
      <c r="F17" s="19">
        <v>10.6</v>
      </c>
      <c r="G17" s="12" t="s">
        <v>22</v>
      </c>
      <c r="H17" s="19">
        <f t="shared" si="1"/>
        <v>9.8158999999999992</v>
      </c>
      <c r="I17" s="19">
        <f t="shared" si="2"/>
        <v>9.8158999999999992</v>
      </c>
      <c r="J17" s="19">
        <f t="shared" si="0"/>
        <v>1.0404853999999999</v>
      </c>
      <c r="L17" s="18"/>
      <c r="M17" s="20"/>
      <c r="O17" s="20"/>
    </row>
    <row r="18" spans="1:15" s="13" customFormat="1" ht="13.15" customHeight="1">
      <c r="A18" s="56" t="s">
        <v>64</v>
      </c>
      <c r="B18" s="19" t="s">
        <v>59</v>
      </c>
      <c r="C18" s="34" t="s">
        <v>63</v>
      </c>
      <c r="D18" s="19">
        <v>10.4</v>
      </c>
      <c r="E18" s="19">
        <v>-0.91367500000000001</v>
      </c>
      <c r="F18" s="19">
        <v>15.08</v>
      </c>
      <c r="G18" s="12" t="s">
        <v>22</v>
      </c>
      <c r="H18" s="19">
        <f t="shared" si="1"/>
        <v>9.4863250000000008</v>
      </c>
      <c r="I18" s="19">
        <f t="shared" si="2"/>
        <v>9.4863250000000008</v>
      </c>
      <c r="J18" s="19">
        <f t="shared" si="0"/>
        <v>1.4305378100000001</v>
      </c>
      <c r="L18" s="18"/>
      <c r="M18" s="20"/>
      <c r="O18" s="20"/>
    </row>
    <row r="19" spans="1:15" s="13" customFormat="1" ht="13.15" customHeight="1">
      <c r="A19" s="56" t="s">
        <v>65</v>
      </c>
      <c r="B19" s="19" t="s">
        <v>59</v>
      </c>
      <c r="C19" s="34" t="s">
        <v>63</v>
      </c>
      <c r="D19" s="19">
        <v>10.4</v>
      </c>
      <c r="E19" s="19">
        <v>-0.51575000000000004</v>
      </c>
      <c r="F19" s="19">
        <v>5.58</v>
      </c>
      <c r="G19" s="12" t="s">
        <v>22</v>
      </c>
      <c r="H19" s="19">
        <f t="shared" si="1"/>
        <v>9.8842499999999998</v>
      </c>
      <c r="I19" s="19">
        <f t="shared" si="2"/>
        <v>9.8842499999999998</v>
      </c>
      <c r="J19" s="19">
        <f t="shared" si="0"/>
        <v>0.55154114999999992</v>
      </c>
      <c r="L19" s="18"/>
      <c r="M19" s="20"/>
      <c r="O19" s="20"/>
    </row>
    <row r="20" spans="1:15" s="13" customFormat="1" ht="13.15" customHeight="1">
      <c r="A20" s="56" t="s">
        <v>63</v>
      </c>
      <c r="B20" s="19" t="s">
        <v>59</v>
      </c>
      <c r="C20" s="34" t="s">
        <v>66</v>
      </c>
      <c r="D20" s="19">
        <v>10.475</v>
      </c>
      <c r="E20" s="19">
        <v>-0.48254999999999898</v>
      </c>
      <c r="F20" s="19">
        <v>5.2</v>
      </c>
      <c r="G20" s="12" t="s">
        <v>22</v>
      </c>
      <c r="H20" s="19">
        <f t="shared" si="1"/>
        <v>9.9924499999999998</v>
      </c>
      <c r="I20" s="19">
        <f t="shared" si="2"/>
        <v>9.9924499999999998</v>
      </c>
      <c r="J20" s="19">
        <f t="shared" si="0"/>
        <v>0.51960740000000005</v>
      </c>
      <c r="L20" s="18"/>
      <c r="M20" s="20"/>
      <c r="O20" s="20"/>
    </row>
    <row r="21" spans="1:15" s="13" customFormat="1" ht="13.15" customHeight="1">
      <c r="A21" s="56" t="s">
        <v>67</v>
      </c>
      <c r="B21" s="19" t="s">
        <v>59</v>
      </c>
      <c r="C21" s="34" t="s">
        <v>66</v>
      </c>
      <c r="D21" s="19">
        <v>10.475</v>
      </c>
      <c r="E21" s="19">
        <v>-0.34215000000000001</v>
      </c>
      <c r="F21" s="19">
        <v>3.62</v>
      </c>
      <c r="G21" s="12" t="s">
        <v>22</v>
      </c>
      <c r="H21" s="19">
        <f t="shared" si="1"/>
        <v>10.132849999999999</v>
      </c>
      <c r="I21" s="19">
        <f t="shared" si="2"/>
        <v>10.132849999999999</v>
      </c>
      <c r="J21" s="19">
        <f t="shared" si="0"/>
        <v>0.36680917000000002</v>
      </c>
      <c r="L21" s="18"/>
      <c r="M21" s="20"/>
      <c r="O21" s="20"/>
    </row>
    <row r="22" spans="1:15" s="13" customFormat="1" ht="13.15" customHeight="1">
      <c r="A22" s="56" t="s">
        <v>66</v>
      </c>
      <c r="B22" s="19" t="s">
        <v>59</v>
      </c>
      <c r="C22" s="34" t="s">
        <v>68</v>
      </c>
      <c r="D22" s="19">
        <v>10.555</v>
      </c>
      <c r="E22" s="19">
        <v>-0.20572499999999999</v>
      </c>
      <c r="F22" s="19">
        <v>3.72</v>
      </c>
      <c r="G22" s="12" t="s">
        <v>22</v>
      </c>
      <c r="H22" s="19">
        <f t="shared" si="1"/>
        <v>10.349275</v>
      </c>
      <c r="I22" s="19">
        <f t="shared" si="2"/>
        <v>10.349275</v>
      </c>
      <c r="J22" s="19">
        <f t="shared" si="0"/>
        <v>0.38499303000000007</v>
      </c>
      <c r="L22" s="18"/>
      <c r="M22" s="20"/>
      <c r="O22" s="20"/>
    </row>
    <row r="23" spans="1:15" s="13" customFormat="1" ht="13.15" customHeight="1">
      <c r="A23" s="56" t="s">
        <v>69</v>
      </c>
      <c r="B23" s="19" t="s">
        <v>59</v>
      </c>
      <c r="C23" s="34" t="s">
        <v>68</v>
      </c>
      <c r="D23" s="19">
        <v>10.555</v>
      </c>
      <c r="E23" s="19">
        <v>-0.167825</v>
      </c>
      <c r="F23" s="19">
        <v>4.66</v>
      </c>
      <c r="G23" s="12" t="s">
        <v>22</v>
      </c>
      <c r="H23" s="19">
        <f t="shared" si="1"/>
        <v>10.387174999999999</v>
      </c>
      <c r="I23" s="19">
        <f t="shared" si="2"/>
        <v>10.387174999999999</v>
      </c>
      <c r="J23" s="19">
        <f t="shared" si="0"/>
        <v>0.48404235499999998</v>
      </c>
      <c r="L23" s="18"/>
      <c r="M23" s="20"/>
      <c r="O23" s="20"/>
    </row>
    <row r="24" spans="1:15" s="13" customFormat="1" ht="13.15" customHeight="1">
      <c r="A24" s="56" t="s">
        <v>68</v>
      </c>
      <c r="B24" s="19" t="s">
        <v>59</v>
      </c>
      <c r="C24" s="34" t="s">
        <v>71</v>
      </c>
      <c r="D24" s="19">
        <v>10.512499999999999</v>
      </c>
      <c r="E24" s="19">
        <v>-2.5899999999999999E-2</v>
      </c>
      <c r="F24" s="19">
        <v>4.74</v>
      </c>
      <c r="G24" s="12" t="s">
        <v>22</v>
      </c>
      <c r="H24" s="19">
        <f t="shared" si="1"/>
        <v>10.486599999999999</v>
      </c>
      <c r="I24" s="19">
        <f t="shared" si="2"/>
        <v>10.486599999999999</v>
      </c>
      <c r="J24" s="19">
        <f t="shared" si="0"/>
        <v>0.49706483999999995</v>
      </c>
      <c r="L24" s="18"/>
      <c r="M24" s="20"/>
      <c r="O24" s="20"/>
    </row>
    <row r="25" spans="1:15" s="13" customFormat="1" ht="13.15" customHeight="1">
      <c r="A25" s="56" t="s">
        <v>71</v>
      </c>
      <c r="B25" s="19" t="s">
        <v>59</v>
      </c>
      <c r="C25" s="34" t="s">
        <v>70</v>
      </c>
      <c r="D25" s="19">
        <v>10.3475</v>
      </c>
      <c r="E25" s="19">
        <v>0.23880000000000001</v>
      </c>
      <c r="F25" s="19">
        <v>4.12</v>
      </c>
      <c r="G25" s="12" t="s">
        <v>22</v>
      </c>
      <c r="H25" s="19">
        <f t="shared" si="1"/>
        <v>10.5863</v>
      </c>
      <c r="I25" s="19">
        <f t="shared" ref="I25" si="3">IF(EXACT(B25,"NA"),H25,B25)</f>
        <v>10.5863</v>
      </c>
      <c r="J25" s="19">
        <f t="shared" si="0"/>
        <v>0.43615556</v>
      </c>
      <c r="L25" s="18"/>
      <c r="M25" s="20"/>
      <c r="O25" s="20"/>
    </row>
    <row r="26" spans="1:15" s="13" customFormat="1" ht="13.15" customHeight="1">
      <c r="A26" s="56"/>
      <c r="B26" s="18"/>
      <c r="C26" s="34"/>
      <c r="D26" s="18"/>
      <c r="E26" s="18"/>
      <c r="F26" s="18"/>
      <c r="G26" s="12"/>
      <c r="H26" s="18"/>
      <c r="I26" s="18"/>
      <c r="J26" s="18"/>
      <c r="L26" s="18"/>
      <c r="M26" s="20"/>
      <c r="O26" s="20"/>
    </row>
    <row r="27" spans="1:15" s="13" customFormat="1" ht="13.15" customHeight="1" thickBot="1">
      <c r="A27" s="17"/>
      <c r="B27" s="16"/>
      <c r="C27" s="16"/>
      <c r="D27" s="16"/>
      <c r="E27" s="31"/>
      <c r="F27" s="89"/>
      <c r="G27" s="89"/>
      <c r="H27" s="44"/>
      <c r="I27" s="87" t="s">
        <v>114</v>
      </c>
      <c r="J27" s="88">
        <f>SUM(J14:J25)</f>
        <v>9.8869259299999985</v>
      </c>
      <c r="K27" s="20"/>
    </row>
    <row r="28" spans="1:15" ht="12.75" customHeight="1">
      <c r="A28" s="13" t="s">
        <v>100</v>
      </c>
      <c r="D28" s="3"/>
      <c r="F28" s="5"/>
      <c r="H28" s="3"/>
    </row>
    <row r="29" spans="1:15" ht="12.75" customHeight="1">
      <c r="A29" s="13" t="s">
        <v>135</v>
      </c>
    </row>
    <row r="30" spans="1:15" ht="12.75" customHeight="1">
      <c r="A30" s="13" t="s">
        <v>150</v>
      </c>
    </row>
    <row r="31" spans="1:15" ht="12.75" customHeight="1">
      <c r="A31" s="108" t="s">
        <v>158</v>
      </c>
      <c r="L31" s="21"/>
    </row>
    <row r="32" spans="1:15" ht="12.75" customHeight="1">
      <c r="A32" s="13"/>
      <c r="L32" s="21"/>
    </row>
    <row r="33" spans="1:12">
      <c r="B33" s="14"/>
      <c r="C33" s="14"/>
      <c r="D33" s="14"/>
      <c r="E33" s="14"/>
      <c r="F33" s="14"/>
      <c r="G33" s="14"/>
      <c r="L33" s="21"/>
    </row>
    <row r="34" spans="1:12" s="27" customFormat="1" ht="13.5" thickBot="1">
      <c r="A34" s="60" t="s">
        <v>129</v>
      </c>
      <c r="B34" s="61"/>
      <c r="C34" s="30"/>
      <c r="D34" s="30"/>
      <c r="E34" s="30"/>
      <c r="F34" s="30"/>
      <c r="G34" s="30"/>
      <c r="H34" s="62"/>
      <c r="I34" s="62"/>
      <c r="L34" s="47"/>
    </row>
    <row r="35" spans="1:12" s="29" customFormat="1" ht="51" customHeight="1" thickBot="1">
      <c r="A35" s="58"/>
      <c r="B35" s="51" t="s">
        <v>58</v>
      </c>
      <c r="C35" s="51" t="s">
        <v>48</v>
      </c>
      <c r="D35" s="51" t="s">
        <v>49</v>
      </c>
      <c r="E35" s="51" t="s">
        <v>50</v>
      </c>
      <c r="F35" s="51" t="s">
        <v>51</v>
      </c>
      <c r="G35" s="51" t="s">
        <v>73</v>
      </c>
      <c r="H35" s="51" t="s">
        <v>31</v>
      </c>
      <c r="I35" s="51" t="s">
        <v>74</v>
      </c>
      <c r="L35" s="46"/>
    </row>
    <row r="36" spans="1:12" s="29" customFormat="1" ht="13.5" thickBot="1">
      <c r="A36" s="58"/>
      <c r="B36" s="66">
        <v>8.4</v>
      </c>
      <c r="C36" s="67">
        <v>8.57</v>
      </c>
      <c r="D36" s="67">
        <v>10.8</v>
      </c>
      <c r="E36" s="67">
        <v>13.3</v>
      </c>
      <c r="F36" s="67">
        <v>14.2</v>
      </c>
      <c r="G36" s="67">
        <v>12.4</v>
      </c>
      <c r="H36" s="67">
        <f>(SUM(C36+D36+E36+F36+G36)-MAX(C36:G36)-MIN(C36:G36))/3</f>
        <v>12.16666666666667</v>
      </c>
      <c r="I36" s="67">
        <f>MIN(B36*1.15,MAX(B36,H36*0.85))</f>
        <v>9.66</v>
      </c>
      <c r="J36" s="45"/>
      <c r="L36" s="46"/>
    </row>
    <row r="37" spans="1:12" s="29" customFormat="1">
      <c r="A37" s="49"/>
      <c r="B37" s="45"/>
      <c r="C37" s="45"/>
      <c r="D37" s="45"/>
      <c r="E37" s="45"/>
      <c r="F37" s="45"/>
      <c r="G37" s="45"/>
      <c r="H37" s="45"/>
      <c r="I37" s="45"/>
      <c r="J37" s="45"/>
      <c r="L37" s="46"/>
    </row>
    <row r="38" spans="1:12" s="29" customFormat="1">
      <c r="A38" s="49"/>
      <c r="B38" s="45"/>
      <c r="C38" s="45"/>
      <c r="D38" s="45"/>
      <c r="E38" s="45"/>
      <c r="F38" s="45"/>
      <c r="G38" s="45"/>
      <c r="H38" s="45"/>
      <c r="I38" s="45"/>
      <c r="J38" s="45"/>
      <c r="L38" s="46"/>
    </row>
    <row r="39" spans="1:12" ht="13.5" thickBot="1">
      <c r="A39" s="60" t="s">
        <v>132</v>
      </c>
      <c r="B39" s="64"/>
      <c r="C39" s="15"/>
      <c r="D39" s="15"/>
      <c r="E39" s="15"/>
      <c r="F39" s="15"/>
      <c r="G39" s="15"/>
      <c r="L39" s="21"/>
    </row>
    <row r="40" spans="1:12" ht="51" customHeight="1" thickBot="1">
      <c r="A40" s="54"/>
      <c r="B40" s="51" t="s">
        <v>74</v>
      </c>
      <c r="C40" s="71" t="s">
        <v>77</v>
      </c>
      <c r="D40" s="51" t="s">
        <v>78</v>
      </c>
      <c r="E40" s="51" t="s">
        <v>79</v>
      </c>
      <c r="F40" s="74" t="s">
        <v>134</v>
      </c>
      <c r="G40" s="51" t="s">
        <v>80</v>
      </c>
      <c r="L40" s="21"/>
    </row>
    <row r="41" spans="1:12">
      <c r="A41" s="52" t="s">
        <v>92</v>
      </c>
      <c r="B41" s="68">
        <f>I36</f>
        <v>9.66</v>
      </c>
      <c r="C41" s="72">
        <f>D8</f>
        <v>9.8869259299999985</v>
      </c>
      <c r="D41" s="68">
        <v>6.2</v>
      </c>
      <c r="E41" s="68">
        <f>MAX(C41,D41)</f>
        <v>9.8869259299999985</v>
      </c>
      <c r="F41" s="75">
        <f>MAX(B41-E41,0)</f>
        <v>0</v>
      </c>
      <c r="G41" s="68">
        <f>B41-D41</f>
        <v>3.46</v>
      </c>
      <c r="L41" s="21"/>
    </row>
    <row r="42" spans="1:12" ht="13.5" thickBot="1">
      <c r="A42" s="63" t="s">
        <v>0</v>
      </c>
      <c r="B42" s="69">
        <f>I36</f>
        <v>9.66</v>
      </c>
      <c r="C42" s="73" t="str">
        <f>D9</f>
        <v>NA</v>
      </c>
      <c r="D42" s="69">
        <f>D41</f>
        <v>6.2</v>
      </c>
      <c r="E42" s="69" t="str">
        <f>IF(EXACT(C42,"NA"),"NA",MAX(C42,D42))</f>
        <v>NA</v>
      </c>
      <c r="F42" s="76" t="str">
        <f>IF(EXACT(C42,"NA"),"NA",MAX(B42-E42,0))</f>
        <v>NA</v>
      </c>
      <c r="G42" s="69">
        <f>B42-D42</f>
        <v>3.46</v>
      </c>
      <c r="L42" s="21"/>
    </row>
    <row r="43" spans="1:12">
      <c r="B43" s="45"/>
      <c r="C43" s="45"/>
      <c r="D43" s="45"/>
      <c r="E43" s="45"/>
      <c r="F43" s="45"/>
      <c r="G43" s="45"/>
      <c r="L43" s="21"/>
    </row>
    <row r="44" spans="1:12">
      <c r="B44" s="45"/>
      <c r="C44" s="45"/>
      <c r="D44" s="45"/>
      <c r="E44" s="45"/>
      <c r="F44" s="45"/>
      <c r="G44" s="45"/>
      <c r="L44" s="21"/>
    </row>
    <row r="45" spans="1:12" ht="13.5" thickBot="1">
      <c r="A45" s="1" t="s">
        <v>101</v>
      </c>
      <c r="B45" s="15"/>
      <c r="C45" s="15"/>
      <c r="D45" s="15"/>
      <c r="E45" s="15"/>
      <c r="F45" s="15"/>
      <c r="G45" s="15"/>
      <c r="H45" s="2"/>
      <c r="I45" s="2"/>
      <c r="J45" s="2"/>
      <c r="K45" s="2"/>
      <c r="L45" s="86"/>
    </row>
    <row r="46" spans="1:12" ht="51" customHeight="1" thickBot="1">
      <c r="A46" s="58"/>
      <c r="B46" s="51" t="s">
        <v>74</v>
      </c>
      <c r="C46" s="65" t="s">
        <v>44</v>
      </c>
      <c r="D46" s="65" t="s">
        <v>45</v>
      </c>
      <c r="E46" s="65" t="s">
        <v>46</v>
      </c>
      <c r="F46" s="65" t="s">
        <v>47</v>
      </c>
      <c r="G46" s="65" t="s">
        <v>75</v>
      </c>
      <c r="H46" s="65" t="s">
        <v>76</v>
      </c>
      <c r="I46" s="77" t="s">
        <v>77</v>
      </c>
      <c r="J46" s="65" t="s">
        <v>78</v>
      </c>
      <c r="K46" s="78" t="s">
        <v>81</v>
      </c>
      <c r="L46" s="74" t="s">
        <v>82</v>
      </c>
    </row>
    <row r="47" spans="1:12">
      <c r="A47" s="52" t="s">
        <v>92</v>
      </c>
      <c r="B47" s="70">
        <f>I36</f>
        <v>9.66</v>
      </c>
      <c r="C47" s="70">
        <f>MAX(C36,B47)</f>
        <v>9.66</v>
      </c>
      <c r="D47" s="70">
        <f>MAX(D36,B47)</f>
        <v>10.8</v>
      </c>
      <c r="E47" s="70">
        <f>MAX(E36,B47)</f>
        <v>13.3</v>
      </c>
      <c r="F47" s="70">
        <f>MAX(F36,B47)</f>
        <v>14.2</v>
      </c>
      <c r="G47" s="70">
        <f>MAX(G36,B47)</f>
        <v>12.4</v>
      </c>
      <c r="H47" s="81">
        <f>(SUM(C47+D47+E47+F47+G47)-MAX(C47:G47)-MIN(C47:G47))/3</f>
        <v>12.166666666666671</v>
      </c>
      <c r="I47" s="79">
        <f>D8</f>
        <v>9.8869259299999985</v>
      </c>
      <c r="J47" s="70">
        <f>D41</f>
        <v>6.2</v>
      </c>
      <c r="K47" s="82">
        <f>MAX(I47,J47)</f>
        <v>9.8869259299999985</v>
      </c>
      <c r="L47" s="75">
        <f>MAX(I47,J47)</f>
        <v>9.8869259299999985</v>
      </c>
    </row>
    <row r="48" spans="1:12" ht="13.5" thickBot="1">
      <c r="A48" s="63" t="s">
        <v>0</v>
      </c>
      <c r="B48" s="28">
        <f t="shared" ref="B48:H48" si="4">B47</f>
        <v>9.66</v>
      </c>
      <c r="C48" s="28">
        <f t="shared" si="4"/>
        <v>9.66</v>
      </c>
      <c r="D48" s="28">
        <f t="shared" si="4"/>
        <v>10.8</v>
      </c>
      <c r="E48" s="28">
        <f t="shared" si="4"/>
        <v>13.3</v>
      </c>
      <c r="F48" s="28">
        <f t="shared" si="4"/>
        <v>14.2</v>
      </c>
      <c r="G48" s="28">
        <f t="shared" si="4"/>
        <v>12.4</v>
      </c>
      <c r="H48" s="28">
        <f t="shared" si="4"/>
        <v>12.166666666666671</v>
      </c>
      <c r="I48" s="80" t="str">
        <f>D9</f>
        <v>NA</v>
      </c>
      <c r="J48" s="28">
        <f>D41</f>
        <v>6.2</v>
      </c>
      <c r="K48" s="83" t="str">
        <f>IF(EXACT(I48,"NA"),"NA",MAX(I48,J48))</f>
        <v>NA</v>
      </c>
      <c r="L48" s="85" t="str">
        <f>IF(EXACT(I48,"NA"),"NA",MAX(I48,J48))</f>
        <v>NA</v>
      </c>
    </row>
    <row r="49" spans="1:1">
      <c r="A49" s="13"/>
    </row>
    <row r="50" spans="1:1">
      <c r="A50" s="13"/>
    </row>
    <row r="93" spans="1:16" ht="12.75" customHeight="1">
      <c r="A93" s="32"/>
    </row>
    <row r="94" spans="1:16" ht="12.75" customHeight="1">
      <c r="A94" s="32"/>
    </row>
    <row r="95" spans="1:16">
      <c r="A95" s="48" t="s">
        <v>121</v>
      </c>
      <c r="B95" s="6"/>
      <c r="C95" s="6"/>
      <c r="D95" s="6"/>
      <c r="E95" s="6"/>
      <c r="F95" s="6"/>
      <c r="G95" s="6"/>
      <c r="H95" s="6"/>
      <c r="I95" s="6"/>
      <c r="J95" s="6"/>
      <c r="K95" s="6"/>
      <c r="L95" s="6"/>
      <c r="M95" s="6"/>
      <c r="N95" s="6"/>
      <c r="O95" s="6"/>
      <c r="P95" s="6"/>
    </row>
    <row r="96" spans="1:16" ht="13.5" thickBot="1">
      <c r="A96" s="1" t="s">
        <v>124</v>
      </c>
      <c r="B96" s="7"/>
      <c r="C96" s="7"/>
      <c r="D96" s="7"/>
      <c r="E96" s="7"/>
      <c r="F96" s="7"/>
      <c r="G96" s="7"/>
      <c r="H96" s="7"/>
      <c r="I96" s="7"/>
      <c r="J96" s="6"/>
      <c r="K96" s="6"/>
      <c r="L96" s="6"/>
      <c r="M96" s="6"/>
      <c r="N96" s="6"/>
      <c r="O96" s="6"/>
      <c r="P96" s="6"/>
    </row>
    <row r="97" spans="1:16" ht="66" customHeight="1" thickBot="1">
      <c r="A97" s="53" t="s">
        <v>30</v>
      </c>
      <c r="B97" s="53" t="s">
        <v>117</v>
      </c>
      <c r="C97" s="53" t="s">
        <v>118</v>
      </c>
      <c r="D97" s="54" t="s">
        <v>97</v>
      </c>
      <c r="E97" s="58" t="s">
        <v>56</v>
      </c>
      <c r="F97" s="53" t="s">
        <v>93</v>
      </c>
      <c r="G97" s="54" t="s">
        <v>94</v>
      </c>
      <c r="H97" s="53" t="s">
        <v>95</v>
      </c>
      <c r="I97" s="53" t="s">
        <v>96</v>
      </c>
      <c r="J97" s="14"/>
      <c r="K97" s="14"/>
      <c r="L97" s="14"/>
      <c r="M97" s="14"/>
      <c r="N97" s="14"/>
      <c r="O97" s="14"/>
      <c r="P97" s="14"/>
    </row>
    <row r="98" spans="1:16" ht="12.75" customHeight="1">
      <c r="A98" s="8"/>
      <c r="B98" s="22" t="s">
        <v>23</v>
      </c>
      <c r="C98" s="22" t="s">
        <v>23</v>
      </c>
      <c r="F98" s="22" t="s">
        <v>23</v>
      </c>
      <c r="G98" s="22" t="s">
        <v>23</v>
      </c>
      <c r="H98" s="22" t="s">
        <v>23</v>
      </c>
      <c r="I98" s="22" t="s">
        <v>23</v>
      </c>
      <c r="J98" s="27"/>
      <c r="K98" s="27"/>
      <c r="L98" s="27"/>
      <c r="M98" s="27"/>
      <c r="N98" s="10"/>
    </row>
    <row r="99" spans="1:16" ht="12.75" customHeight="1">
      <c r="A99" s="95">
        <v>45246</v>
      </c>
      <c r="B99" s="70">
        <v>11.902975319999999</v>
      </c>
      <c r="C99" s="70"/>
      <c r="D99" s="12"/>
      <c r="E99" s="70">
        <v>9.66</v>
      </c>
      <c r="F99" s="19">
        <v>0</v>
      </c>
      <c r="G99" s="91"/>
      <c r="H99" s="19">
        <v>11.902975319999999</v>
      </c>
      <c r="I99" s="19"/>
      <c r="J99" s="14"/>
      <c r="K99" s="19"/>
      <c r="L99" s="19"/>
      <c r="M99" s="19"/>
    </row>
    <row r="100" spans="1:16" ht="12.75" customHeight="1">
      <c r="A100" s="95">
        <v>45253</v>
      </c>
      <c r="B100" s="70">
        <v>11.96433532</v>
      </c>
      <c r="C100" s="70"/>
      <c r="D100" s="12"/>
      <c r="E100" s="70">
        <v>9.66</v>
      </c>
      <c r="F100" s="19">
        <v>0</v>
      </c>
      <c r="G100" s="91"/>
      <c r="H100" s="19">
        <v>11.96433532</v>
      </c>
      <c r="I100" s="19"/>
      <c r="J100" s="14"/>
      <c r="K100" s="19"/>
      <c r="L100" s="19"/>
      <c r="M100" s="19"/>
      <c r="N100" s="13"/>
    </row>
    <row r="101" spans="1:16" ht="12.75" customHeight="1">
      <c r="A101" s="95">
        <v>45260</v>
      </c>
      <c r="B101" s="70">
        <v>11.949335319999999</v>
      </c>
      <c r="C101" s="70"/>
      <c r="D101" s="12"/>
      <c r="E101" s="70">
        <v>9.66</v>
      </c>
      <c r="F101" s="19">
        <v>0</v>
      </c>
      <c r="G101" s="91"/>
      <c r="H101" s="19">
        <v>11.949335319999999</v>
      </c>
      <c r="I101" s="19"/>
      <c r="J101" s="14"/>
      <c r="K101" s="19"/>
      <c r="L101" s="19"/>
      <c r="M101" s="19"/>
      <c r="N101" s="13"/>
    </row>
    <row r="102" spans="1:16" ht="12.75" customHeight="1">
      <c r="A102" s="95">
        <v>45267</v>
      </c>
      <c r="B102" s="70">
        <v>11.84683532</v>
      </c>
      <c r="C102" s="70"/>
      <c r="D102" s="12"/>
      <c r="E102" s="70">
        <v>9.66</v>
      </c>
      <c r="F102" s="19">
        <v>0</v>
      </c>
      <c r="G102" s="91"/>
      <c r="H102" s="19">
        <v>11.84683532</v>
      </c>
      <c r="I102" s="19"/>
      <c r="J102" s="14"/>
      <c r="K102" s="19"/>
      <c r="L102" s="19"/>
      <c r="M102" s="19"/>
      <c r="N102" s="13"/>
    </row>
    <row r="103" spans="1:16" ht="12.75" customHeight="1">
      <c r="A103" s="95">
        <v>45274</v>
      </c>
      <c r="B103" s="70">
        <v>11.867385820000001</v>
      </c>
      <c r="C103" s="70"/>
      <c r="D103" s="12"/>
      <c r="E103" s="70">
        <v>9.66</v>
      </c>
      <c r="F103" s="19">
        <v>0</v>
      </c>
      <c r="G103" s="91"/>
      <c r="H103" s="19">
        <v>11.867385820000001</v>
      </c>
      <c r="I103" s="19"/>
      <c r="J103" s="14"/>
      <c r="K103" s="19"/>
      <c r="L103" s="19"/>
      <c r="M103" s="19"/>
      <c r="N103" s="6"/>
    </row>
    <row r="104" spans="1:16" ht="12.75" customHeight="1">
      <c r="A104" s="95">
        <v>45281</v>
      </c>
      <c r="B104" s="70">
        <v>11.62925282</v>
      </c>
      <c r="C104" s="70"/>
      <c r="D104" s="12"/>
      <c r="E104" s="70">
        <v>9.66</v>
      </c>
      <c r="F104" s="19">
        <v>0</v>
      </c>
      <c r="G104" s="91"/>
      <c r="H104" s="19">
        <v>11.62925282</v>
      </c>
      <c r="I104" s="19"/>
      <c r="J104" s="14"/>
      <c r="K104" s="19"/>
      <c r="L104" s="19"/>
      <c r="M104" s="19"/>
      <c r="N104" s="13"/>
    </row>
    <row r="105" spans="1:16" ht="12.75" customHeight="1">
      <c r="A105" s="95">
        <v>45288</v>
      </c>
      <c r="B105" s="70">
        <v>11.727609319999999</v>
      </c>
      <c r="C105" s="70"/>
      <c r="D105" s="12"/>
      <c r="E105" s="70">
        <v>9.66</v>
      </c>
      <c r="F105" s="19">
        <v>0</v>
      </c>
      <c r="G105" s="91"/>
      <c r="H105" s="19">
        <v>11.727609319999999</v>
      </c>
      <c r="I105" s="19"/>
      <c r="J105" s="14"/>
      <c r="K105" s="19"/>
      <c r="L105" s="19"/>
      <c r="M105" s="19"/>
      <c r="N105" s="13"/>
    </row>
    <row r="106" spans="1:16" ht="12.75" customHeight="1">
      <c r="A106" s="95">
        <v>45295</v>
      </c>
      <c r="B106" s="70">
        <v>11.36721582</v>
      </c>
      <c r="C106" s="70"/>
      <c r="D106" s="12"/>
      <c r="E106" s="70">
        <v>9.66</v>
      </c>
      <c r="F106" s="19">
        <v>0</v>
      </c>
      <c r="G106" s="91"/>
      <c r="H106" s="19">
        <v>11.36721582</v>
      </c>
      <c r="I106" s="19"/>
      <c r="J106" s="14"/>
      <c r="K106" s="19"/>
      <c r="L106" s="19"/>
      <c r="M106" s="19"/>
      <c r="N106" s="13"/>
    </row>
    <row r="107" spans="1:16" ht="12.75" customHeight="1">
      <c r="A107" s="95">
        <v>45302</v>
      </c>
      <c r="B107" s="70">
        <v>11.232762320000001</v>
      </c>
      <c r="C107" s="70"/>
      <c r="D107" s="12"/>
      <c r="E107" s="70">
        <v>9.66</v>
      </c>
      <c r="F107" s="19">
        <v>0</v>
      </c>
      <c r="G107" s="91"/>
      <c r="H107" s="19">
        <v>11.232762320000001</v>
      </c>
      <c r="I107" s="19"/>
      <c r="J107" s="14"/>
      <c r="K107" s="19"/>
      <c r="L107" s="19"/>
      <c r="M107" s="19"/>
      <c r="N107" s="6"/>
    </row>
    <row r="108" spans="1:16" ht="12.75" customHeight="1">
      <c r="A108" s="95">
        <v>45309</v>
      </c>
      <c r="B108" s="70">
        <v>11.04026232</v>
      </c>
      <c r="C108" s="70"/>
      <c r="D108" s="12"/>
      <c r="E108" s="70">
        <v>9.66</v>
      </c>
      <c r="F108" s="19">
        <v>0</v>
      </c>
      <c r="G108" s="91"/>
      <c r="H108" s="19">
        <v>11.04026232</v>
      </c>
      <c r="I108" s="19"/>
      <c r="J108" s="14"/>
      <c r="K108" s="19"/>
      <c r="L108" s="19"/>
      <c r="M108" s="19"/>
      <c r="N108" s="13"/>
    </row>
    <row r="109" spans="1:16" ht="12.75" customHeight="1">
      <c r="A109" s="95">
        <v>45316</v>
      </c>
      <c r="B109" s="70">
        <v>11.12602682</v>
      </c>
      <c r="C109" s="70"/>
      <c r="D109" s="12"/>
      <c r="E109" s="70">
        <v>9.66</v>
      </c>
      <c r="F109" s="19">
        <v>0</v>
      </c>
      <c r="G109" s="91"/>
      <c r="H109" s="19">
        <v>11.12602682</v>
      </c>
      <c r="I109" s="19"/>
      <c r="J109" s="14"/>
      <c r="K109" s="19"/>
      <c r="L109" s="19"/>
      <c r="M109" s="19"/>
      <c r="N109" s="13"/>
    </row>
    <row r="110" spans="1:16" ht="12.75" customHeight="1">
      <c r="A110" s="95">
        <v>45323</v>
      </c>
      <c r="B110" s="70">
        <v>11.040055819999999</v>
      </c>
      <c r="C110" s="70"/>
      <c r="D110" s="12"/>
      <c r="E110" s="70">
        <v>9.66</v>
      </c>
      <c r="F110" s="19">
        <v>0</v>
      </c>
      <c r="G110" s="91"/>
      <c r="H110" s="19">
        <v>11.040055819999999</v>
      </c>
      <c r="I110" s="19"/>
      <c r="J110" s="14"/>
      <c r="K110" s="19"/>
      <c r="L110" s="19"/>
      <c r="M110" s="19"/>
      <c r="N110" s="13"/>
    </row>
    <row r="111" spans="1:16" ht="12.75" customHeight="1">
      <c r="A111" s="95">
        <v>45330</v>
      </c>
      <c r="B111" s="70">
        <v>10.98530532</v>
      </c>
      <c r="C111" s="70"/>
      <c r="D111" s="12"/>
      <c r="E111" s="70">
        <v>9.66</v>
      </c>
      <c r="F111" s="19">
        <v>0</v>
      </c>
      <c r="G111" s="91"/>
      <c r="H111" s="19">
        <v>10.98530532</v>
      </c>
      <c r="I111" s="19"/>
      <c r="J111" s="14"/>
      <c r="K111" s="19"/>
      <c r="L111" s="19"/>
      <c r="M111" s="19"/>
      <c r="N111" s="13"/>
    </row>
    <row r="112" spans="1:16" ht="12.75" customHeight="1">
      <c r="A112" s="95">
        <v>45337</v>
      </c>
      <c r="B112" s="70">
        <v>10.80290682</v>
      </c>
      <c r="C112" s="70"/>
      <c r="D112" s="12"/>
      <c r="E112" s="70">
        <v>9.66</v>
      </c>
      <c r="F112" s="19">
        <v>0</v>
      </c>
      <c r="G112" s="91"/>
      <c r="H112" s="19">
        <v>10.80290682</v>
      </c>
      <c r="I112" s="19"/>
      <c r="J112" s="14"/>
      <c r="K112" s="19"/>
      <c r="L112" s="19"/>
      <c r="M112" s="19"/>
      <c r="N112" s="6"/>
    </row>
    <row r="113" spans="1:14" ht="12.75" customHeight="1">
      <c r="A113" s="95">
        <v>45344</v>
      </c>
      <c r="B113" s="70">
        <v>10.78346282</v>
      </c>
      <c r="C113" s="70"/>
      <c r="D113" s="12"/>
      <c r="E113" s="70">
        <v>9.66</v>
      </c>
      <c r="F113" s="19">
        <v>0</v>
      </c>
      <c r="G113" s="91"/>
      <c r="H113" s="19">
        <v>10.78346282</v>
      </c>
      <c r="I113" s="19"/>
      <c r="J113" s="14"/>
      <c r="K113" s="19"/>
      <c r="L113" s="19"/>
      <c r="M113" s="19"/>
      <c r="N113" s="6"/>
    </row>
    <row r="114" spans="1:14" ht="12.75" customHeight="1">
      <c r="A114" s="95">
        <v>45351</v>
      </c>
      <c r="B114" s="70">
        <v>10.74343082</v>
      </c>
      <c r="C114" s="70"/>
      <c r="D114" s="12"/>
      <c r="E114" s="70">
        <v>9.66</v>
      </c>
      <c r="F114" s="19">
        <v>0</v>
      </c>
      <c r="G114" s="91"/>
      <c r="H114" s="19">
        <v>10.74343082</v>
      </c>
      <c r="I114" s="19"/>
      <c r="K114" s="19"/>
      <c r="L114" s="19"/>
      <c r="M114" s="19"/>
    </row>
    <row r="115" spans="1:14" ht="12.75" customHeight="1">
      <c r="A115" s="95">
        <v>45358</v>
      </c>
      <c r="B115" s="70">
        <v>10.907666320000001</v>
      </c>
      <c r="C115" s="70"/>
      <c r="D115" s="12"/>
      <c r="E115" s="70">
        <v>9.66</v>
      </c>
      <c r="F115" s="19">
        <v>0</v>
      </c>
      <c r="G115" s="91"/>
      <c r="H115" s="19">
        <v>10.907666320000001</v>
      </c>
      <c r="I115" s="19"/>
      <c r="J115" s="14"/>
      <c r="K115" s="19"/>
      <c r="L115" s="19"/>
      <c r="M115" s="19"/>
      <c r="N115" s="13"/>
    </row>
    <row r="116" spans="1:14" ht="12.75" customHeight="1">
      <c r="A116" s="95">
        <v>45365</v>
      </c>
      <c r="B116" s="70">
        <v>11.20195432</v>
      </c>
      <c r="C116" s="70"/>
      <c r="D116" s="12"/>
      <c r="E116" s="70">
        <v>9.66</v>
      </c>
      <c r="F116" s="19">
        <v>0</v>
      </c>
      <c r="G116" s="91"/>
      <c r="H116" s="19">
        <v>11.20195432</v>
      </c>
      <c r="I116" s="19"/>
      <c r="J116" s="14"/>
      <c r="K116" s="19"/>
      <c r="L116" s="19"/>
      <c r="M116" s="19"/>
    </row>
    <row r="117" spans="1:14" ht="12.75" customHeight="1">
      <c r="A117" s="95">
        <v>45372</v>
      </c>
      <c r="B117" s="70">
        <v>11.29316532</v>
      </c>
      <c r="C117" s="70"/>
      <c r="D117" s="12"/>
      <c r="E117" s="70">
        <v>9.66</v>
      </c>
      <c r="F117" s="19">
        <v>0</v>
      </c>
      <c r="G117" s="91"/>
      <c r="H117" s="19">
        <v>11.29316532</v>
      </c>
      <c r="I117" s="19"/>
      <c r="J117" s="14"/>
      <c r="K117" s="19"/>
      <c r="L117" s="19"/>
      <c r="M117" s="19"/>
      <c r="N117" s="13"/>
    </row>
    <row r="118" spans="1:14" ht="12.75" customHeight="1">
      <c r="A118" s="95">
        <v>45379</v>
      </c>
      <c r="B118" s="70">
        <v>11.15112682</v>
      </c>
      <c r="C118" s="70"/>
      <c r="D118" s="12"/>
      <c r="E118" s="70">
        <v>9.66</v>
      </c>
      <c r="F118" s="19">
        <v>0</v>
      </c>
      <c r="G118" s="91"/>
      <c r="H118" s="19">
        <v>11.15112682</v>
      </c>
      <c r="I118" s="19"/>
      <c r="J118" s="14"/>
      <c r="K118" s="19"/>
      <c r="L118" s="19"/>
      <c r="M118" s="19"/>
      <c r="N118" s="13"/>
    </row>
    <row r="119" spans="1:14" ht="12.75" customHeight="1">
      <c r="A119" s="95">
        <v>45386</v>
      </c>
      <c r="B119" s="70">
        <v>11.220232319999999</v>
      </c>
      <c r="C119" s="70"/>
      <c r="D119" s="12"/>
      <c r="E119" s="70">
        <v>9.66</v>
      </c>
      <c r="F119" s="19">
        <v>0</v>
      </c>
      <c r="G119" s="91"/>
      <c r="H119" s="19">
        <v>11.220232319999999</v>
      </c>
      <c r="I119" s="19"/>
      <c r="J119" s="14"/>
      <c r="K119" s="19"/>
      <c r="L119" s="19"/>
      <c r="M119" s="19"/>
      <c r="N119" s="13"/>
    </row>
    <row r="120" spans="1:14" ht="12.75" customHeight="1">
      <c r="A120" s="95">
        <v>45393</v>
      </c>
      <c r="B120" s="70">
        <v>11.03035382</v>
      </c>
      <c r="C120" s="70"/>
      <c r="D120" s="12"/>
      <c r="E120" s="70">
        <v>9.66</v>
      </c>
      <c r="F120" s="19">
        <v>0</v>
      </c>
      <c r="G120" s="91"/>
      <c r="H120" s="19">
        <v>11.03035382</v>
      </c>
      <c r="I120" s="19"/>
      <c r="J120" s="14"/>
      <c r="K120" s="19"/>
      <c r="L120" s="19"/>
      <c r="M120" s="19"/>
    </row>
    <row r="121" spans="1:14" ht="12.75" customHeight="1">
      <c r="A121" s="95">
        <v>45400</v>
      </c>
      <c r="B121" s="70">
        <v>10.92477682</v>
      </c>
      <c r="C121" s="70"/>
      <c r="D121" s="12"/>
      <c r="E121" s="70">
        <v>9.66</v>
      </c>
      <c r="F121" s="19">
        <v>0</v>
      </c>
      <c r="G121" s="91"/>
      <c r="H121" s="19">
        <v>10.92477682</v>
      </c>
      <c r="I121" s="19"/>
      <c r="J121" s="14"/>
      <c r="K121" s="19"/>
      <c r="L121" s="19"/>
      <c r="M121" s="19"/>
      <c r="N121" s="6"/>
    </row>
    <row r="122" spans="1:14" ht="12.75" customHeight="1">
      <c r="A122" s="95">
        <v>45407</v>
      </c>
      <c r="B122" s="70">
        <v>11.12341632</v>
      </c>
      <c r="C122" s="70"/>
      <c r="D122" s="12"/>
      <c r="E122" s="70">
        <v>9.66</v>
      </c>
      <c r="F122" s="19">
        <v>0</v>
      </c>
      <c r="G122" s="91"/>
      <c r="H122" s="19">
        <v>11.12341632</v>
      </c>
      <c r="I122" s="19"/>
      <c r="J122" s="14"/>
      <c r="K122" s="19"/>
      <c r="L122" s="19"/>
      <c r="M122" s="19"/>
      <c r="N122" s="13"/>
    </row>
    <row r="123" spans="1:14" ht="12.75" customHeight="1">
      <c r="A123" s="95">
        <v>45414</v>
      </c>
      <c r="B123" s="70">
        <v>11.217923819999999</v>
      </c>
      <c r="C123" s="70"/>
      <c r="D123" s="12"/>
      <c r="E123" s="70">
        <v>9.66</v>
      </c>
      <c r="F123" s="19">
        <v>0</v>
      </c>
      <c r="G123" s="91"/>
      <c r="H123" s="19">
        <v>11.217923819999999</v>
      </c>
      <c r="I123" s="19"/>
      <c r="J123" s="14"/>
      <c r="K123" s="19"/>
      <c r="L123" s="19"/>
      <c r="M123" s="19"/>
      <c r="N123" s="13"/>
    </row>
    <row r="124" spans="1:14" ht="12.75" customHeight="1">
      <c r="A124" s="95">
        <v>45421</v>
      </c>
      <c r="B124" s="70">
        <v>11.37044732</v>
      </c>
      <c r="C124" s="70"/>
      <c r="D124" s="12"/>
      <c r="E124" s="70">
        <v>9.66</v>
      </c>
      <c r="F124" s="19">
        <v>0</v>
      </c>
      <c r="G124" s="91"/>
      <c r="H124" s="19">
        <v>11.37044732</v>
      </c>
      <c r="I124" s="19"/>
      <c r="J124" s="14"/>
      <c r="K124" s="19"/>
      <c r="L124" s="19"/>
      <c r="M124" s="19"/>
    </row>
    <row r="125" spans="1:14" ht="12.75" customHeight="1">
      <c r="A125" s="95">
        <v>45428</v>
      </c>
      <c r="B125" s="70">
        <v>11.347318319999999</v>
      </c>
      <c r="C125" s="70"/>
      <c r="D125" s="12"/>
      <c r="E125" s="70">
        <v>9.66</v>
      </c>
      <c r="F125" s="19">
        <v>0</v>
      </c>
      <c r="G125" s="91"/>
      <c r="H125" s="19">
        <v>11.347318319999999</v>
      </c>
      <c r="I125" s="19"/>
      <c r="J125" s="14"/>
      <c r="K125" s="19"/>
      <c r="L125" s="19"/>
      <c r="M125" s="19"/>
      <c r="N125" s="6"/>
    </row>
    <row r="126" spans="1:14" ht="12.75" customHeight="1">
      <c r="A126" s="95">
        <v>45435</v>
      </c>
      <c r="B126" s="70">
        <v>11.40905382</v>
      </c>
      <c r="C126" s="70"/>
      <c r="D126" s="12"/>
      <c r="E126" s="70">
        <v>9.66</v>
      </c>
      <c r="F126" s="19">
        <v>0</v>
      </c>
      <c r="G126" s="91"/>
      <c r="H126" s="19">
        <v>11.40905382</v>
      </c>
      <c r="I126" s="19"/>
      <c r="J126" s="14"/>
      <c r="K126" s="19"/>
      <c r="L126" s="19"/>
      <c r="M126" s="19"/>
      <c r="N126" s="13"/>
    </row>
    <row r="127" spans="1:14" ht="12.75" customHeight="1">
      <c r="A127" s="95">
        <v>45442</v>
      </c>
      <c r="B127" s="70">
        <v>11.23275782</v>
      </c>
      <c r="C127" s="70"/>
      <c r="D127" s="12"/>
      <c r="E127" s="70">
        <v>9.66</v>
      </c>
      <c r="F127" s="19">
        <v>0</v>
      </c>
      <c r="G127" s="91"/>
      <c r="H127" s="19">
        <v>11.23275782</v>
      </c>
      <c r="I127" s="19"/>
      <c r="J127" s="14"/>
      <c r="K127" s="19"/>
      <c r="L127" s="19"/>
      <c r="M127" s="19"/>
      <c r="N127" s="13"/>
    </row>
    <row r="128" spans="1:14" ht="12.75" customHeight="1">
      <c r="A128" s="95">
        <v>45449</v>
      </c>
      <c r="B128" s="70">
        <v>11.04223582</v>
      </c>
      <c r="C128" s="70"/>
      <c r="D128" s="12"/>
      <c r="E128" s="70">
        <v>9.66</v>
      </c>
      <c r="F128" s="19">
        <v>0</v>
      </c>
      <c r="G128" s="91"/>
      <c r="H128" s="19">
        <v>11.04223582</v>
      </c>
      <c r="I128" s="19"/>
      <c r="J128" s="14"/>
      <c r="K128" s="19"/>
      <c r="L128" s="19"/>
      <c r="M128" s="19"/>
      <c r="N128" s="13"/>
    </row>
    <row r="129" spans="1:14" ht="12.75" customHeight="1">
      <c r="A129" s="95">
        <v>45456</v>
      </c>
      <c r="B129" s="70">
        <v>10.929735819999999</v>
      </c>
      <c r="C129" s="70"/>
      <c r="D129" s="12"/>
      <c r="E129" s="70">
        <v>9.66</v>
      </c>
      <c r="F129" s="19">
        <v>0</v>
      </c>
      <c r="G129" s="91"/>
      <c r="H129" s="19">
        <v>10.929735819999999</v>
      </c>
      <c r="I129" s="19"/>
      <c r="J129" s="14"/>
      <c r="K129" s="19"/>
      <c r="L129" s="19"/>
      <c r="M129" s="19"/>
      <c r="N129" s="6"/>
    </row>
    <row r="130" spans="1:14" ht="12.75" customHeight="1">
      <c r="A130" s="95">
        <v>45463</v>
      </c>
      <c r="B130" s="70">
        <v>10.67244232</v>
      </c>
      <c r="C130" s="70"/>
      <c r="D130" s="12"/>
      <c r="E130" s="70">
        <v>9.66</v>
      </c>
      <c r="F130" s="19">
        <v>0</v>
      </c>
      <c r="G130" s="91"/>
      <c r="H130" s="19">
        <v>10.67244232</v>
      </c>
      <c r="I130" s="19"/>
      <c r="J130" s="14"/>
      <c r="K130" s="19"/>
      <c r="L130" s="19"/>
      <c r="M130" s="19"/>
    </row>
    <row r="131" spans="1:14" ht="12.75" customHeight="1">
      <c r="A131" s="95">
        <v>45470</v>
      </c>
      <c r="B131" s="70">
        <v>10.51289332</v>
      </c>
      <c r="C131" s="70"/>
      <c r="D131" s="12"/>
      <c r="E131" s="70">
        <v>9.66</v>
      </c>
      <c r="F131" s="19">
        <v>0</v>
      </c>
      <c r="G131" s="91"/>
      <c r="H131" s="19">
        <v>10.51289332</v>
      </c>
      <c r="I131" s="19"/>
      <c r="J131" s="14"/>
      <c r="K131" s="19"/>
      <c r="L131" s="19"/>
      <c r="M131" s="19"/>
    </row>
    <row r="132" spans="1:14" ht="12.75" customHeight="1">
      <c r="A132" s="95">
        <v>45477</v>
      </c>
      <c r="B132" s="70">
        <v>10.75509682</v>
      </c>
      <c r="C132" s="70"/>
      <c r="D132" s="12"/>
      <c r="E132" s="70">
        <v>9.66</v>
      </c>
      <c r="F132" s="19">
        <v>0</v>
      </c>
      <c r="G132" s="91"/>
      <c r="H132" s="19">
        <v>10.75509682</v>
      </c>
      <c r="I132" s="19"/>
      <c r="J132" s="14"/>
      <c r="K132" s="19"/>
      <c r="L132" s="19"/>
      <c r="M132" s="19"/>
      <c r="N132" s="6"/>
    </row>
    <row r="133" spans="1:14" ht="12.75" customHeight="1">
      <c r="A133" s="95">
        <v>45484</v>
      </c>
      <c r="B133" s="70">
        <v>10.403488319999999</v>
      </c>
      <c r="C133" s="70"/>
      <c r="D133" s="12"/>
      <c r="E133" s="70">
        <v>9.66</v>
      </c>
      <c r="F133" s="19">
        <v>0</v>
      </c>
      <c r="G133" s="91"/>
      <c r="H133" s="19">
        <v>10.403488319999999</v>
      </c>
      <c r="I133" s="19"/>
      <c r="J133" s="14"/>
      <c r="K133" s="19"/>
      <c r="L133" s="19"/>
      <c r="M133" s="19"/>
      <c r="N133" s="6"/>
    </row>
    <row r="134" spans="1:14" ht="12.75" customHeight="1">
      <c r="A134" s="95">
        <v>45491</v>
      </c>
      <c r="B134" s="70">
        <v>10.22376482</v>
      </c>
      <c r="C134" s="70"/>
      <c r="D134" s="12"/>
      <c r="E134" s="70">
        <v>9.66</v>
      </c>
      <c r="F134" s="19">
        <v>0</v>
      </c>
      <c r="G134" s="91"/>
      <c r="H134" s="19">
        <v>10.22376482</v>
      </c>
      <c r="I134" s="19"/>
      <c r="J134" s="14"/>
      <c r="K134" s="19"/>
      <c r="L134" s="19"/>
      <c r="M134" s="19"/>
      <c r="N134" s="6"/>
    </row>
    <row r="135" spans="1:14" ht="12.75" customHeight="1">
      <c r="A135" s="95">
        <v>45498</v>
      </c>
      <c r="B135" s="70">
        <v>10.505940819999999</v>
      </c>
      <c r="C135" s="70"/>
      <c r="D135" s="12"/>
      <c r="E135" s="70">
        <v>9.66</v>
      </c>
      <c r="F135" s="19">
        <v>0</v>
      </c>
      <c r="G135" s="91"/>
      <c r="H135" s="19">
        <v>10.505940819999999</v>
      </c>
      <c r="I135" s="19"/>
      <c r="J135" s="14"/>
      <c r="K135" s="19"/>
      <c r="L135" s="19"/>
      <c r="M135" s="19"/>
      <c r="N135" s="6"/>
    </row>
    <row r="136" spans="1:14" ht="12.75" customHeight="1">
      <c r="A136" s="95">
        <v>45505</v>
      </c>
      <c r="B136" s="70">
        <v>10.13035382</v>
      </c>
      <c r="C136" s="70"/>
      <c r="D136" s="12"/>
      <c r="E136" s="70">
        <v>9.66</v>
      </c>
      <c r="F136" s="19">
        <v>0</v>
      </c>
      <c r="G136" s="91"/>
      <c r="H136" s="19">
        <v>10.13035382</v>
      </c>
      <c r="I136" s="19"/>
      <c r="J136" s="14"/>
      <c r="K136" s="19"/>
      <c r="L136" s="19"/>
      <c r="M136" s="19"/>
      <c r="N136" s="6"/>
    </row>
    <row r="137" spans="1:14" ht="12.75" customHeight="1">
      <c r="A137" s="95">
        <v>45512</v>
      </c>
      <c r="B137" s="70">
        <v>10.08215532</v>
      </c>
      <c r="C137" s="70"/>
      <c r="D137" s="12"/>
      <c r="E137" s="70">
        <v>9.66</v>
      </c>
      <c r="F137" s="19">
        <v>0</v>
      </c>
      <c r="G137" s="91"/>
      <c r="H137" s="19">
        <v>10.08215532</v>
      </c>
      <c r="I137" s="19"/>
      <c r="J137" s="14"/>
      <c r="K137" s="19"/>
      <c r="L137" s="19"/>
      <c r="M137" s="19"/>
      <c r="N137" s="6"/>
    </row>
    <row r="138" spans="1:14" ht="12.75" customHeight="1">
      <c r="A138" s="95">
        <v>45519</v>
      </c>
      <c r="B138" s="70">
        <v>9.8285628149999997</v>
      </c>
      <c r="C138" s="70"/>
      <c r="D138" s="12"/>
      <c r="E138" s="70">
        <v>9.66</v>
      </c>
      <c r="F138" s="19">
        <v>0</v>
      </c>
      <c r="G138" s="91"/>
      <c r="H138" s="19">
        <v>9.8285628149999997</v>
      </c>
      <c r="I138" s="19"/>
      <c r="J138" s="14"/>
      <c r="K138" s="19"/>
      <c r="L138" s="19"/>
      <c r="M138" s="19"/>
      <c r="N138" s="6"/>
    </row>
    <row r="139" spans="1:14" ht="12.75" customHeight="1">
      <c r="A139" s="95">
        <v>45526</v>
      </c>
      <c r="B139" s="70">
        <v>9.7466133149999994</v>
      </c>
      <c r="C139" s="70"/>
      <c r="D139" s="12"/>
      <c r="E139" s="70">
        <v>9.66</v>
      </c>
      <c r="F139" s="19">
        <v>0</v>
      </c>
      <c r="G139" s="91"/>
      <c r="H139" s="19">
        <v>9.7466133149999994</v>
      </c>
      <c r="I139" s="19"/>
      <c r="J139" s="14"/>
      <c r="K139" s="19"/>
      <c r="L139" s="19"/>
      <c r="M139" s="19"/>
      <c r="N139" s="6"/>
    </row>
    <row r="140" spans="1:14" ht="12.75" customHeight="1">
      <c r="A140" s="95">
        <v>45533</v>
      </c>
      <c r="B140" s="70">
        <v>9.9747513150000007</v>
      </c>
      <c r="C140" s="70"/>
      <c r="D140" s="12"/>
      <c r="E140" s="70">
        <v>9.66</v>
      </c>
      <c r="F140" s="19">
        <v>0</v>
      </c>
      <c r="G140" s="91"/>
      <c r="H140" s="19">
        <v>9.9747513150000007</v>
      </c>
      <c r="I140" s="19"/>
      <c r="J140" s="14"/>
      <c r="K140" s="19"/>
      <c r="L140" s="19"/>
      <c r="M140" s="19"/>
      <c r="N140" s="6"/>
    </row>
    <row r="141" spans="1:14" ht="12.75" customHeight="1">
      <c r="A141" s="95">
        <v>45540</v>
      </c>
      <c r="B141" s="70">
        <v>10.23684532</v>
      </c>
      <c r="C141" s="70"/>
      <c r="D141" s="12"/>
      <c r="E141" s="70">
        <v>9.66</v>
      </c>
      <c r="F141" s="19">
        <v>0</v>
      </c>
      <c r="G141" s="91"/>
      <c r="H141" s="19">
        <v>10.23684532</v>
      </c>
      <c r="I141" s="19"/>
      <c r="J141" s="14"/>
      <c r="K141" s="19"/>
      <c r="L141" s="19"/>
      <c r="M141" s="19"/>
      <c r="N141" s="6"/>
    </row>
    <row r="142" spans="1:14" ht="12.75" customHeight="1">
      <c r="A142" s="95">
        <v>45547</v>
      </c>
      <c r="B142" s="70">
        <v>10.169539820000001</v>
      </c>
      <c r="C142" s="70"/>
      <c r="D142" s="12"/>
      <c r="E142" s="70">
        <v>9.66</v>
      </c>
      <c r="F142" s="19">
        <v>0</v>
      </c>
      <c r="G142" s="91"/>
      <c r="H142" s="19">
        <v>10.169539820000001</v>
      </c>
      <c r="I142" s="19"/>
      <c r="J142" s="14"/>
      <c r="K142" s="19"/>
      <c r="L142" s="19"/>
      <c r="M142" s="19"/>
      <c r="N142" s="6"/>
    </row>
    <row r="143" spans="1:14" ht="12.75" customHeight="1">
      <c r="A143" s="95">
        <v>45554</v>
      </c>
      <c r="B143" s="70">
        <v>10.19550132</v>
      </c>
      <c r="C143" s="70"/>
      <c r="D143" s="12"/>
      <c r="E143" s="70">
        <v>9.66</v>
      </c>
      <c r="F143" s="19">
        <v>0</v>
      </c>
      <c r="G143" s="91"/>
      <c r="H143" s="19">
        <v>10.19550132</v>
      </c>
      <c r="I143" s="19"/>
      <c r="J143" s="14"/>
      <c r="K143" s="19"/>
      <c r="L143" s="19"/>
      <c r="M143" s="19"/>
      <c r="N143" s="6"/>
    </row>
    <row r="144" spans="1:14" ht="12.75" customHeight="1">
      <c r="A144" s="95">
        <v>45561</v>
      </c>
      <c r="B144" s="70">
        <v>10.402866319999999</v>
      </c>
      <c r="C144" s="70"/>
      <c r="D144" s="12"/>
      <c r="E144" s="70">
        <v>9.66</v>
      </c>
      <c r="F144" s="19">
        <v>0</v>
      </c>
      <c r="G144" s="91"/>
      <c r="H144" s="19">
        <v>10.402866319999999</v>
      </c>
      <c r="I144" s="19"/>
      <c r="J144" s="14"/>
      <c r="K144" s="19"/>
      <c r="L144" s="19"/>
      <c r="M144" s="19"/>
      <c r="N144" s="6"/>
    </row>
    <row r="145" spans="1:17" ht="12.75" customHeight="1">
      <c r="A145" s="95">
        <v>45568</v>
      </c>
      <c r="B145" s="70">
        <v>10.492240929999999</v>
      </c>
      <c r="C145" s="70"/>
      <c r="D145" s="12"/>
      <c r="E145" s="70">
        <v>9.66</v>
      </c>
      <c r="F145" s="19">
        <v>0</v>
      </c>
      <c r="G145" s="91"/>
      <c r="H145" s="19">
        <v>10.492240929999999</v>
      </c>
      <c r="I145" s="19"/>
      <c r="J145" s="14"/>
      <c r="K145" s="19"/>
      <c r="L145" s="19"/>
      <c r="M145" s="19"/>
      <c r="N145" s="6"/>
    </row>
    <row r="146" spans="1:17" ht="12.75" customHeight="1">
      <c r="A146" s="95">
        <v>45575</v>
      </c>
      <c r="B146" s="70">
        <v>10.286153929999999</v>
      </c>
      <c r="C146" s="70"/>
      <c r="D146" s="12"/>
      <c r="E146" s="70">
        <v>9.66</v>
      </c>
      <c r="F146" s="19">
        <v>0</v>
      </c>
      <c r="G146" s="91"/>
      <c r="H146" s="19">
        <v>10.286153929999999</v>
      </c>
      <c r="I146" s="19"/>
      <c r="J146" s="14"/>
      <c r="K146" s="19"/>
      <c r="L146" s="19"/>
      <c r="M146" s="19"/>
      <c r="N146" s="6"/>
    </row>
    <row r="147" spans="1:17" ht="12.75" customHeight="1">
      <c r="A147" s="95">
        <v>45582</v>
      </c>
      <c r="B147" s="70">
        <v>9.9569594299999995</v>
      </c>
      <c r="C147" s="70"/>
      <c r="D147" s="12"/>
      <c r="E147" s="70">
        <v>9.66</v>
      </c>
      <c r="F147" s="19">
        <v>0</v>
      </c>
      <c r="G147" s="91"/>
      <c r="H147" s="19">
        <v>9.9569594299999995</v>
      </c>
      <c r="I147" s="19"/>
      <c r="J147" s="14"/>
      <c r="K147" s="19"/>
      <c r="L147" s="19"/>
      <c r="M147" s="19"/>
      <c r="N147" s="6"/>
    </row>
    <row r="148" spans="1:17" ht="12.75" customHeight="1">
      <c r="A148" s="95">
        <v>45589</v>
      </c>
      <c r="B148" s="70">
        <v>10.011278430000001</v>
      </c>
      <c r="C148" s="70"/>
      <c r="D148" s="12"/>
      <c r="E148" s="70">
        <v>9.66</v>
      </c>
      <c r="F148" s="19">
        <v>0</v>
      </c>
      <c r="G148" s="91"/>
      <c r="H148" s="91">
        <v>10.011278430000001</v>
      </c>
      <c r="I148" s="91"/>
      <c r="J148" s="9"/>
      <c r="K148" s="8"/>
      <c r="L148" s="8"/>
      <c r="M148" s="8"/>
      <c r="N148" s="8"/>
      <c r="O148" s="6"/>
      <c r="P148" s="6"/>
      <c r="Q148" s="6"/>
    </row>
    <row r="149" spans="1:17" ht="12.75" customHeight="1">
      <c r="A149" s="95">
        <v>45596</v>
      </c>
      <c r="B149" s="70">
        <v>9.9697759300000008</v>
      </c>
      <c r="C149" s="70"/>
      <c r="D149" s="12"/>
      <c r="E149" s="70">
        <v>9.66</v>
      </c>
      <c r="F149" s="19">
        <v>0</v>
      </c>
      <c r="G149" s="91"/>
      <c r="H149" s="91">
        <v>9.9697759300000008</v>
      </c>
      <c r="I149" s="91"/>
      <c r="J149" s="9"/>
      <c r="K149" s="8"/>
      <c r="L149" s="8"/>
      <c r="M149" s="8"/>
      <c r="N149" s="8"/>
      <c r="O149" s="6"/>
      <c r="P149" s="6"/>
      <c r="Q149" s="6"/>
    </row>
    <row r="150" spans="1:17" ht="12.75" customHeight="1">
      <c r="A150" s="95">
        <v>45603</v>
      </c>
      <c r="B150" s="70">
        <v>10.116194930000001</v>
      </c>
      <c r="C150" s="70"/>
      <c r="D150" s="12"/>
      <c r="E150" s="70">
        <v>9.66</v>
      </c>
      <c r="F150" s="19">
        <v>0</v>
      </c>
      <c r="G150" s="19"/>
      <c r="H150" s="19">
        <v>10.116194930000001</v>
      </c>
      <c r="I150" s="19"/>
      <c r="J150" s="6"/>
      <c r="K150" s="6"/>
      <c r="L150" s="6"/>
      <c r="M150" s="6"/>
      <c r="N150" s="6"/>
      <c r="O150" s="6"/>
      <c r="P150" s="6"/>
      <c r="Q150" s="6"/>
    </row>
    <row r="151" spans="1:17" ht="12.75" customHeight="1">
      <c r="A151" s="95">
        <v>45610</v>
      </c>
      <c r="B151" s="70">
        <v>9.7521784300000007</v>
      </c>
      <c r="C151" s="70"/>
      <c r="D151" s="12"/>
      <c r="E151" s="70">
        <v>9.66</v>
      </c>
      <c r="F151" s="19">
        <v>0</v>
      </c>
      <c r="G151" s="19"/>
      <c r="H151" s="19">
        <v>9.7521784300000007</v>
      </c>
      <c r="I151" s="19"/>
    </row>
    <row r="152" spans="1:17" ht="12.75" customHeight="1">
      <c r="A152" s="95">
        <v>45617</v>
      </c>
      <c r="B152" s="70">
        <v>9.6677309299999994</v>
      </c>
      <c r="C152" s="70"/>
      <c r="D152" s="12"/>
      <c r="E152" s="70">
        <v>9.66</v>
      </c>
      <c r="F152" s="19">
        <v>0</v>
      </c>
      <c r="G152" s="19"/>
      <c r="H152" s="19">
        <v>9.6677309299999994</v>
      </c>
      <c r="I152" s="19"/>
    </row>
    <row r="153" spans="1:17" ht="12.75" customHeight="1">
      <c r="A153" s="95">
        <v>45624</v>
      </c>
      <c r="B153" s="70">
        <v>9.75820343</v>
      </c>
      <c r="C153" s="70"/>
      <c r="D153" s="12"/>
      <c r="E153" s="70">
        <v>9.66</v>
      </c>
      <c r="F153" s="92">
        <v>0</v>
      </c>
      <c r="G153" s="92"/>
      <c r="H153" s="92">
        <v>9.75820343</v>
      </c>
      <c r="I153" s="92"/>
      <c r="J153" s="23"/>
    </row>
    <row r="154" spans="1:17" ht="12.75" customHeight="1">
      <c r="A154" s="95">
        <v>45631</v>
      </c>
      <c r="B154" s="70">
        <v>9.6829319300000005</v>
      </c>
      <c r="C154" s="70"/>
      <c r="D154" s="12"/>
      <c r="E154" s="70">
        <v>9.66</v>
      </c>
      <c r="F154" s="19">
        <v>0</v>
      </c>
      <c r="G154" s="19"/>
      <c r="H154" s="19">
        <v>9.6829319300000005</v>
      </c>
      <c r="I154" s="19"/>
      <c r="J154" s="13"/>
    </row>
    <row r="155" spans="1:17" ht="12.75" customHeight="1">
      <c r="A155" s="95">
        <v>45638</v>
      </c>
      <c r="B155" s="70">
        <v>9.7495484300000008</v>
      </c>
      <c r="C155" s="70"/>
      <c r="D155" s="12"/>
      <c r="E155" s="70">
        <v>9.66</v>
      </c>
      <c r="F155" s="19">
        <v>0</v>
      </c>
      <c r="G155" s="19"/>
      <c r="H155" s="19">
        <v>9.7495484300000008</v>
      </c>
      <c r="I155" s="19"/>
    </row>
    <row r="156" spans="1:17" ht="12.75" customHeight="1">
      <c r="A156" s="95">
        <v>45645</v>
      </c>
      <c r="B156" s="70">
        <v>9.3958884299999994</v>
      </c>
      <c r="C156" s="70"/>
      <c r="D156" s="12"/>
      <c r="E156" s="70">
        <v>9.66</v>
      </c>
      <c r="F156" s="19">
        <v>0.26411157000000002</v>
      </c>
      <c r="G156" s="19"/>
      <c r="H156" s="19">
        <v>9.3958884299999994</v>
      </c>
      <c r="I156" s="19"/>
    </row>
    <row r="157" spans="1:17" ht="12.75" customHeight="1">
      <c r="A157" s="95">
        <v>45652</v>
      </c>
      <c r="B157" s="70">
        <v>9.7066199300000005</v>
      </c>
      <c r="C157" s="70"/>
      <c r="D157" s="12"/>
      <c r="E157" s="70">
        <v>9.66</v>
      </c>
      <c r="F157" s="19">
        <v>0</v>
      </c>
      <c r="G157" s="19"/>
      <c r="H157" s="19">
        <v>9.7066199300000005</v>
      </c>
      <c r="I157" s="19"/>
    </row>
    <row r="158" spans="1:17" ht="12.75" customHeight="1">
      <c r="A158" s="95">
        <v>45659</v>
      </c>
      <c r="B158" s="70">
        <v>9.8756474300000008</v>
      </c>
      <c r="C158" s="70"/>
      <c r="D158" s="12"/>
      <c r="E158" s="70">
        <v>9.66</v>
      </c>
      <c r="F158" s="19">
        <v>0</v>
      </c>
      <c r="G158" s="19"/>
      <c r="H158" s="19">
        <v>9.8756474300000008</v>
      </c>
      <c r="I158" s="19"/>
    </row>
    <row r="159" spans="1:17" ht="12.75" customHeight="1">
      <c r="A159" s="95">
        <v>45666</v>
      </c>
      <c r="B159" s="70">
        <v>9.7508329299999996</v>
      </c>
      <c r="C159" s="70"/>
      <c r="D159" s="12"/>
      <c r="E159" s="70">
        <v>9.66</v>
      </c>
      <c r="F159" s="19">
        <v>0</v>
      </c>
      <c r="G159" s="19"/>
      <c r="H159" s="19">
        <v>9.7508329299999996</v>
      </c>
      <c r="I159" s="19"/>
      <c r="J159" s="13"/>
    </row>
    <row r="160" spans="1:17" ht="12.75" customHeight="1">
      <c r="A160" s="95">
        <v>45673</v>
      </c>
      <c r="B160" s="70">
        <v>9.7984909299999998</v>
      </c>
      <c r="C160" s="70"/>
      <c r="D160" s="12"/>
      <c r="E160" s="70">
        <v>9.66</v>
      </c>
      <c r="F160" s="19">
        <v>0</v>
      </c>
      <c r="G160" s="19"/>
      <c r="H160" s="19">
        <v>9.7984909299999998</v>
      </c>
      <c r="I160" s="19"/>
    </row>
    <row r="161" spans="1:10" ht="12.75" customHeight="1">
      <c r="A161" s="95">
        <v>45680</v>
      </c>
      <c r="B161" s="70">
        <v>10.09941493</v>
      </c>
      <c r="C161" s="70"/>
      <c r="D161" s="12"/>
      <c r="E161" s="70">
        <v>9.66</v>
      </c>
      <c r="F161" s="19">
        <v>0</v>
      </c>
      <c r="G161" s="19"/>
      <c r="H161" s="19">
        <v>10.09941493</v>
      </c>
      <c r="I161" s="19"/>
    </row>
    <row r="162" spans="1:10" ht="12.75" customHeight="1">
      <c r="A162" s="95">
        <v>45687</v>
      </c>
      <c r="B162" s="70">
        <v>10.11278443</v>
      </c>
      <c r="C162" s="70"/>
      <c r="D162" s="12"/>
      <c r="E162" s="70">
        <v>9.66</v>
      </c>
      <c r="F162" s="19">
        <v>0</v>
      </c>
      <c r="G162" s="19"/>
      <c r="H162" s="19">
        <v>10.11278443</v>
      </c>
      <c r="I162" s="19"/>
    </row>
    <row r="163" spans="1:10" ht="12.75" customHeight="1">
      <c r="A163" s="95">
        <v>45694</v>
      </c>
      <c r="B163" s="70">
        <v>10.22467</v>
      </c>
      <c r="C163" s="70"/>
      <c r="D163" s="95"/>
      <c r="E163" s="70">
        <v>9.66</v>
      </c>
      <c r="F163" s="19">
        <v>0</v>
      </c>
      <c r="G163" s="19"/>
      <c r="H163" s="19">
        <v>10.22467</v>
      </c>
      <c r="I163" s="19"/>
      <c r="J163" s="13"/>
    </row>
    <row r="164" spans="1:10" ht="12.75" customHeight="1">
      <c r="A164" s="95">
        <f>A163+7</f>
        <v>45701</v>
      </c>
      <c r="B164" s="70">
        <v>10.05209</v>
      </c>
      <c r="C164" s="70"/>
      <c r="D164" s="95"/>
      <c r="E164" s="70">
        <v>9.66</v>
      </c>
      <c r="F164" s="19">
        <v>0</v>
      </c>
      <c r="G164" s="19"/>
      <c r="H164" s="19">
        <v>10.05209</v>
      </c>
      <c r="I164" s="19"/>
    </row>
    <row r="165" spans="1:10" ht="12.75" customHeight="1">
      <c r="A165" s="95">
        <f t="shared" ref="A165:A230" si="5">A164+7</f>
        <v>45708</v>
      </c>
      <c r="B165" s="70">
        <v>10.198309999999999</v>
      </c>
      <c r="C165" s="70"/>
      <c r="D165" s="95"/>
      <c r="E165" s="70">
        <v>9.66</v>
      </c>
      <c r="F165" s="19">
        <v>0</v>
      </c>
      <c r="G165" s="19"/>
      <c r="H165" s="19">
        <v>10.198309999999999</v>
      </c>
      <c r="I165" s="19"/>
    </row>
    <row r="166" spans="1:10" ht="12.75" customHeight="1">
      <c r="A166" s="95">
        <f t="shared" si="5"/>
        <v>45715</v>
      </c>
      <c r="B166" s="70">
        <v>10.01956</v>
      </c>
      <c r="C166" s="70"/>
      <c r="D166" s="95"/>
      <c r="E166" s="70">
        <v>9.66</v>
      </c>
      <c r="F166" s="19">
        <v>0</v>
      </c>
      <c r="G166" s="19"/>
      <c r="H166" s="19">
        <v>10.01956</v>
      </c>
      <c r="I166" s="19"/>
    </row>
    <row r="167" spans="1:10" ht="12.75" customHeight="1">
      <c r="A167" s="95">
        <f t="shared" si="5"/>
        <v>45722</v>
      </c>
      <c r="B167" s="70">
        <v>9.8310099999999991</v>
      </c>
      <c r="C167" s="70"/>
      <c r="D167" s="95"/>
      <c r="E167" s="70">
        <v>9.66</v>
      </c>
      <c r="F167" s="19">
        <v>0</v>
      </c>
      <c r="G167" s="19"/>
      <c r="H167" s="19">
        <v>9.8310099999999991</v>
      </c>
      <c r="I167" s="19"/>
      <c r="J167" s="13"/>
    </row>
    <row r="168" spans="1:10" ht="12.75" customHeight="1">
      <c r="A168" s="95">
        <f t="shared" si="5"/>
        <v>45729</v>
      </c>
      <c r="B168" s="70">
        <v>9.7576590000000003</v>
      </c>
      <c r="C168" s="70"/>
      <c r="D168" s="95"/>
      <c r="E168" s="70">
        <v>9.66</v>
      </c>
      <c r="F168" s="19">
        <v>0</v>
      </c>
      <c r="G168" s="19"/>
      <c r="H168" s="19">
        <v>9.7576590000000003</v>
      </c>
      <c r="I168" s="19"/>
    </row>
    <row r="169" spans="1:10" ht="12.75" customHeight="1">
      <c r="A169" s="95">
        <f t="shared" si="5"/>
        <v>45736</v>
      </c>
      <c r="B169" s="70">
        <v>9.7500520000000002</v>
      </c>
      <c r="C169" s="70"/>
      <c r="D169" s="95"/>
      <c r="E169" s="70">
        <v>9.66</v>
      </c>
      <c r="F169" s="19">
        <v>0</v>
      </c>
      <c r="G169" s="19"/>
      <c r="H169" s="19">
        <v>9.7500520000000002</v>
      </c>
      <c r="I169" s="19"/>
    </row>
    <row r="170" spans="1:10" ht="12.75" customHeight="1">
      <c r="A170" s="95">
        <f t="shared" si="5"/>
        <v>45743</v>
      </c>
      <c r="B170" s="70">
        <v>9.8363960000000006</v>
      </c>
      <c r="C170" s="70"/>
      <c r="D170" s="95"/>
      <c r="E170" s="70">
        <v>9.66</v>
      </c>
      <c r="F170" s="19">
        <v>0</v>
      </c>
      <c r="G170" s="19"/>
      <c r="H170" s="19">
        <v>9.8363960000000006</v>
      </c>
      <c r="I170" s="19"/>
    </row>
    <row r="171" spans="1:10" ht="12.75" customHeight="1">
      <c r="A171" s="95">
        <f t="shared" si="5"/>
        <v>45750</v>
      </c>
      <c r="B171" s="70">
        <v>9.8243960000000001</v>
      </c>
      <c r="C171" s="70"/>
      <c r="D171" s="95"/>
      <c r="E171" s="70">
        <v>9.66</v>
      </c>
      <c r="F171" s="19">
        <v>0</v>
      </c>
      <c r="G171" s="19"/>
      <c r="H171" s="19">
        <v>9.8243960000000001</v>
      </c>
      <c r="I171" s="19"/>
      <c r="J171" s="13"/>
    </row>
    <row r="172" spans="1:10" ht="12.75" customHeight="1">
      <c r="A172" s="95">
        <f t="shared" si="5"/>
        <v>45757</v>
      </c>
      <c r="B172" s="70">
        <v>9.6966479999999997</v>
      </c>
      <c r="C172" s="70"/>
      <c r="D172" s="95"/>
      <c r="E172" s="70">
        <v>9.66</v>
      </c>
      <c r="F172" s="19">
        <v>0</v>
      </c>
      <c r="G172" s="19"/>
      <c r="H172" s="19">
        <v>9.6966479999999997</v>
      </c>
      <c r="I172" s="19"/>
    </row>
    <row r="173" spans="1:10" ht="12.75" customHeight="1">
      <c r="A173" s="95">
        <f t="shared" si="5"/>
        <v>45764</v>
      </c>
      <c r="B173" s="70">
        <v>9.9552999999999994</v>
      </c>
      <c r="C173" s="70"/>
      <c r="D173" s="95"/>
      <c r="E173" s="70">
        <v>9.66</v>
      </c>
      <c r="F173" s="19">
        <v>0</v>
      </c>
      <c r="G173" s="19"/>
      <c r="H173" s="19">
        <v>9.9552999999999994</v>
      </c>
      <c r="I173" s="19"/>
    </row>
    <row r="174" spans="1:10" ht="12.75" customHeight="1">
      <c r="A174" s="95">
        <f t="shared" si="5"/>
        <v>45771</v>
      </c>
      <c r="B174" s="70">
        <v>9.9956069999999997</v>
      </c>
      <c r="C174" s="70"/>
      <c r="D174" s="95"/>
      <c r="E174" s="70">
        <v>9.66</v>
      </c>
      <c r="F174" s="19">
        <v>0</v>
      </c>
      <c r="G174" s="19"/>
      <c r="H174" s="19">
        <v>9.9956069999999997</v>
      </c>
      <c r="I174" s="19"/>
    </row>
    <row r="175" spans="1:10" ht="12.75" customHeight="1">
      <c r="A175" s="95">
        <f t="shared" si="5"/>
        <v>45778</v>
      </c>
      <c r="B175" s="70">
        <v>9.8869260000000008</v>
      </c>
      <c r="C175" s="70"/>
      <c r="D175" s="95"/>
      <c r="E175" s="70">
        <v>9.66</v>
      </c>
      <c r="F175" s="19">
        <v>0</v>
      </c>
      <c r="G175" s="19"/>
      <c r="H175" s="19">
        <v>9.8869260000000008</v>
      </c>
      <c r="I175" s="19"/>
      <c r="J175" s="13" t="s">
        <v>1</v>
      </c>
    </row>
    <row r="176" spans="1:10" ht="12.75" customHeight="1">
      <c r="A176" s="95">
        <f t="shared" si="5"/>
        <v>45785</v>
      </c>
      <c r="B176" s="70"/>
      <c r="C176" s="70"/>
      <c r="D176" s="95"/>
      <c r="E176" s="70">
        <v>9.66</v>
      </c>
      <c r="F176" s="19"/>
      <c r="G176" s="19"/>
      <c r="H176" s="19"/>
      <c r="I176" s="19"/>
    </row>
    <row r="177" spans="1:9" ht="12.75" customHeight="1">
      <c r="A177" s="95">
        <f t="shared" si="5"/>
        <v>45792</v>
      </c>
      <c r="B177" s="70"/>
      <c r="C177" s="70"/>
      <c r="D177" s="95"/>
      <c r="E177" s="70">
        <v>9.66</v>
      </c>
      <c r="F177" s="19"/>
      <c r="G177" s="19"/>
      <c r="H177" s="19"/>
      <c r="I177" s="19"/>
    </row>
    <row r="178" spans="1:9" ht="12.75" customHeight="1">
      <c r="A178" s="95">
        <f t="shared" si="5"/>
        <v>45799</v>
      </c>
      <c r="B178" s="70"/>
      <c r="C178" s="70"/>
      <c r="D178" s="95"/>
      <c r="E178" s="70">
        <v>9.66</v>
      </c>
      <c r="F178" s="19"/>
      <c r="G178" s="19"/>
      <c r="H178" s="19"/>
      <c r="I178" s="19"/>
    </row>
    <row r="179" spans="1:9" ht="12.75" customHeight="1">
      <c r="A179" s="95">
        <f t="shared" si="5"/>
        <v>45806</v>
      </c>
      <c r="B179" s="70"/>
      <c r="C179" s="70"/>
      <c r="D179" s="95"/>
      <c r="E179" s="70">
        <v>9.66</v>
      </c>
      <c r="F179" s="19"/>
      <c r="G179" s="19"/>
      <c r="H179" s="19"/>
      <c r="I179" s="19"/>
    </row>
    <row r="180" spans="1:9" ht="12.75" customHeight="1">
      <c r="A180" s="95">
        <f t="shared" si="5"/>
        <v>45813</v>
      </c>
      <c r="B180" s="70"/>
      <c r="C180" s="70"/>
      <c r="D180" s="95"/>
      <c r="E180" s="70">
        <v>9.66</v>
      </c>
      <c r="F180" s="19"/>
      <c r="G180" s="19"/>
      <c r="H180" s="19"/>
      <c r="I180" s="19"/>
    </row>
    <row r="181" spans="1:9" ht="12.75" customHeight="1">
      <c r="A181" s="95">
        <f t="shared" si="5"/>
        <v>45820</v>
      </c>
      <c r="B181" s="70"/>
      <c r="C181" s="70"/>
      <c r="D181" s="95"/>
      <c r="E181" s="70">
        <v>9.66</v>
      </c>
      <c r="F181" s="19"/>
      <c r="G181" s="19"/>
      <c r="H181" s="19"/>
      <c r="I181" s="19"/>
    </row>
    <row r="182" spans="1:9" ht="12.75" customHeight="1">
      <c r="A182" s="95">
        <f t="shared" si="5"/>
        <v>45827</v>
      </c>
      <c r="B182" s="70"/>
      <c r="C182" s="70"/>
      <c r="D182" s="95"/>
      <c r="E182" s="70">
        <v>9.66</v>
      </c>
      <c r="F182" s="19"/>
      <c r="G182" s="19"/>
      <c r="H182" s="19"/>
      <c r="I182" s="19"/>
    </row>
    <row r="183" spans="1:9" ht="12.75" customHeight="1">
      <c r="A183" s="95">
        <f t="shared" si="5"/>
        <v>45834</v>
      </c>
      <c r="B183" s="70"/>
      <c r="C183" s="70"/>
      <c r="D183" s="95"/>
      <c r="E183" s="70">
        <v>9.66</v>
      </c>
      <c r="F183" s="19"/>
      <c r="G183" s="19"/>
      <c r="H183" s="19"/>
      <c r="I183" s="19"/>
    </row>
    <row r="184" spans="1:9" ht="12.75" customHeight="1">
      <c r="A184" s="95">
        <f t="shared" si="5"/>
        <v>45841</v>
      </c>
      <c r="B184" s="70"/>
      <c r="C184" s="70"/>
      <c r="D184" s="95"/>
      <c r="E184" s="70">
        <v>9.66</v>
      </c>
      <c r="F184" s="19"/>
      <c r="G184" s="19"/>
      <c r="H184" s="19"/>
      <c r="I184" s="19"/>
    </row>
    <row r="185" spans="1:9" ht="12.75" customHeight="1">
      <c r="A185" s="95">
        <f t="shared" si="5"/>
        <v>45848</v>
      </c>
      <c r="B185" s="70"/>
      <c r="C185" s="70"/>
      <c r="D185" s="95"/>
      <c r="E185" s="70">
        <v>9.66</v>
      </c>
      <c r="F185" s="19"/>
      <c r="G185" s="19"/>
      <c r="H185" s="19"/>
      <c r="I185" s="19"/>
    </row>
    <row r="186" spans="1:9" ht="12.75" customHeight="1">
      <c r="A186" s="95">
        <f t="shared" si="5"/>
        <v>45855</v>
      </c>
      <c r="B186" s="70"/>
      <c r="C186" s="70"/>
      <c r="D186" s="95"/>
      <c r="E186" s="70">
        <v>9.66</v>
      </c>
      <c r="F186" s="19"/>
      <c r="G186" s="19"/>
      <c r="H186" s="19"/>
      <c r="I186" s="19"/>
    </row>
    <row r="187" spans="1:9" ht="12.75" customHeight="1">
      <c r="A187" s="95">
        <f t="shared" si="5"/>
        <v>45862</v>
      </c>
      <c r="B187" s="70"/>
      <c r="C187" s="70"/>
      <c r="D187" s="95"/>
      <c r="E187" s="70">
        <v>9.66</v>
      </c>
      <c r="F187" s="19"/>
      <c r="G187" s="19"/>
      <c r="H187" s="19"/>
      <c r="I187" s="19"/>
    </row>
    <row r="188" spans="1:9" ht="12.75" customHeight="1">
      <c r="A188" s="95">
        <f t="shared" si="5"/>
        <v>45869</v>
      </c>
      <c r="B188" s="70"/>
      <c r="C188" s="70"/>
      <c r="D188" s="95"/>
      <c r="E188" s="70">
        <v>9.66</v>
      </c>
      <c r="F188" s="19"/>
      <c r="G188" s="19"/>
      <c r="H188" s="19"/>
      <c r="I188" s="19"/>
    </row>
    <row r="189" spans="1:9" ht="12.75" customHeight="1">
      <c r="A189" s="95">
        <f t="shared" si="5"/>
        <v>45876</v>
      </c>
      <c r="B189" s="70"/>
      <c r="C189" s="70"/>
      <c r="D189" s="95"/>
      <c r="E189" s="70">
        <v>9.66</v>
      </c>
      <c r="F189" s="19"/>
      <c r="G189" s="19"/>
      <c r="H189" s="19"/>
      <c r="I189" s="19"/>
    </row>
    <row r="190" spans="1:9" ht="12.75" customHeight="1">
      <c r="A190" s="95">
        <f t="shared" si="5"/>
        <v>45883</v>
      </c>
      <c r="B190" s="70"/>
      <c r="C190" s="70"/>
      <c r="D190" s="95"/>
      <c r="E190" s="70">
        <v>9.66</v>
      </c>
      <c r="F190" s="19"/>
      <c r="G190" s="19"/>
      <c r="H190" s="19"/>
      <c r="I190" s="19"/>
    </row>
    <row r="191" spans="1:9" ht="12.75" customHeight="1">
      <c r="A191" s="95">
        <f t="shared" si="5"/>
        <v>45890</v>
      </c>
      <c r="B191" s="70"/>
      <c r="C191" s="70"/>
      <c r="D191" s="95"/>
      <c r="E191" s="70">
        <v>9.66</v>
      </c>
      <c r="F191" s="19"/>
      <c r="G191" s="19"/>
      <c r="H191" s="19"/>
      <c r="I191" s="19"/>
    </row>
    <row r="192" spans="1:9" ht="12.75" customHeight="1">
      <c r="A192" s="95">
        <f t="shared" si="5"/>
        <v>45897</v>
      </c>
      <c r="B192" s="70"/>
      <c r="C192" s="70"/>
      <c r="D192" s="95"/>
      <c r="E192" s="70">
        <v>9.66</v>
      </c>
      <c r="F192" s="19"/>
      <c r="G192" s="19"/>
      <c r="H192" s="19"/>
      <c r="I192" s="19"/>
    </row>
    <row r="193" spans="1:9" ht="12.75" customHeight="1">
      <c r="A193" s="95">
        <f t="shared" si="5"/>
        <v>45904</v>
      </c>
      <c r="B193" s="70"/>
      <c r="C193" s="70"/>
      <c r="D193" s="95"/>
      <c r="E193" s="70">
        <v>9.66</v>
      </c>
      <c r="F193" s="19"/>
      <c r="G193" s="19"/>
      <c r="H193" s="19"/>
      <c r="I193" s="19"/>
    </row>
    <row r="194" spans="1:9" ht="12.75" customHeight="1">
      <c r="A194" s="95">
        <f t="shared" si="5"/>
        <v>45911</v>
      </c>
      <c r="B194" s="70"/>
      <c r="C194" s="70"/>
      <c r="D194" s="95"/>
      <c r="E194" s="70">
        <v>9.66</v>
      </c>
      <c r="F194" s="19"/>
      <c r="G194" s="19"/>
      <c r="H194" s="19"/>
      <c r="I194" s="19"/>
    </row>
    <row r="195" spans="1:9" ht="12.75" customHeight="1">
      <c r="A195" s="95">
        <f t="shared" si="5"/>
        <v>45918</v>
      </c>
      <c r="B195" s="70"/>
      <c r="C195" s="70"/>
      <c r="D195" s="95"/>
      <c r="E195" s="70">
        <v>9.66</v>
      </c>
      <c r="F195" s="19"/>
      <c r="G195" s="19"/>
      <c r="H195" s="19"/>
      <c r="I195" s="19"/>
    </row>
    <row r="196" spans="1:9" ht="12.75" customHeight="1">
      <c r="A196" s="95">
        <f t="shared" si="5"/>
        <v>45925</v>
      </c>
      <c r="B196" s="70"/>
      <c r="C196" s="70"/>
      <c r="D196" s="95"/>
      <c r="E196" s="70">
        <v>9.66</v>
      </c>
      <c r="F196" s="19"/>
      <c r="G196" s="19"/>
      <c r="H196" s="19"/>
      <c r="I196" s="19"/>
    </row>
    <row r="197" spans="1:9" ht="12.75" customHeight="1">
      <c r="A197" s="95">
        <f t="shared" si="5"/>
        <v>45932</v>
      </c>
      <c r="B197" s="70"/>
      <c r="C197" s="70"/>
      <c r="D197" s="95"/>
      <c r="E197" s="70">
        <v>9.66</v>
      </c>
      <c r="F197" s="19"/>
      <c r="G197" s="19"/>
      <c r="H197" s="19"/>
      <c r="I197" s="19"/>
    </row>
    <row r="198" spans="1:9" ht="12.75" customHeight="1">
      <c r="A198" s="95">
        <f t="shared" si="5"/>
        <v>45939</v>
      </c>
      <c r="B198" s="70"/>
      <c r="C198" s="70"/>
      <c r="D198" s="95"/>
      <c r="E198" s="70">
        <v>9.66</v>
      </c>
      <c r="F198" s="19"/>
      <c r="G198" s="19"/>
      <c r="H198" s="19"/>
      <c r="I198" s="19"/>
    </row>
    <row r="199" spans="1:9" ht="12.75" customHeight="1">
      <c r="A199" s="95">
        <f t="shared" si="5"/>
        <v>45946</v>
      </c>
      <c r="B199" s="70"/>
      <c r="C199" s="70"/>
      <c r="D199" s="95"/>
      <c r="E199" s="70">
        <v>9.66</v>
      </c>
      <c r="F199" s="19"/>
      <c r="G199" s="19"/>
      <c r="H199" s="19"/>
      <c r="I199" s="19"/>
    </row>
    <row r="200" spans="1:9" ht="12.75" customHeight="1">
      <c r="A200" s="95">
        <f t="shared" si="5"/>
        <v>45953</v>
      </c>
      <c r="B200" s="70"/>
      <c r="C200" s="70"/>
      <c r="D200" s="95"/>
      <c r="E200" s="70">
        <v>9.66</v>
      </c>
      <c r="F200" s="19"/>
      <c r="G200" s="19"/>
      <c r="H200" s="19"/>
      <c r="I200" s="19"/>
    </row>
    <row r="201" spans="1:9" ht="12.75" customHeight="1">
      <c r="A201" s="95">
        <f t="shared" si="5"/>
        <v>45960</v>
      </c>
      <c r="B201" s="70"/>
      <c r="C201" s="70"/>
      <c r="D201" s="95"/>
      <c r="E201" s="70">
        <v>9.66</v>
      </c>
      <c r="F201" s="19"/>
      <c r="G201" s="19"/>
      <c r="H201" s="19"/>
      <c r="I201" s="19"/>
    </row>
    <row r="202" spans="1:9" ht="12.75" customHeight="1">
      <c r="A202" s="95">
        <f t="shared" si="5"/>
        <v>45967</v>
      </c>
      <c r="B202" s="70"/>
      <c r="C202" s="70"/>
      <c r="D202" s="95"/>
      <c r="E202" s="70">
        <v>9.66</v>
      </c>
      <c r="F202" s="19"/>
      <c r="G202" s="19"/>
      <c r="H202" s="19"/>
      <c r="I202" s="19"/>
    </row>
    <row r="203" spans="1:9" ht="12.75" customHeight="1">
      <c r="A203" s="95">
        <f t="shared" si="5"/>
        <v>45974</v>
      </c>
      <c r="B203" s="70"/>
      <c r="C203" s="70"/>
      <c r="D203" s="95"/>
      <c r="E203" s="70">
        <v>9.66</v>
      </c>
      <c r="F203" s="19"/>
      <c r="G203" s="19"/>
      <c r="H203" s="19"/>
      <c r="I203" s="19"/>
    </row>
    <row r="204" spans="1:9" ht="12.75" customHeight="1">
      <c r="A204" s="95">
        <f t="shared" si="5"/>
        <v>45981</v>
      </c>
      <c r="B204" s="70"/>
      <c r="C204" s="70"/>
      <c r="D204" s="95"/>
      <c r="E204" s="70">
        <v>9.66</v>
      </c>
      <c r="F204" s="19"/>
      <c r="G204" s="19"/>
      <c r="H204" s="19"/>
      <c r="I204" s="19"/>
    </row>
    <row r="205" spans="1:9" ht="12.75" customHeight="1">
      <c r="A205" s="95">
        <f t="shared" si="5"/>
        <v>45988</v>
      </c>
      <c r="B205" s="70"/>
      <c r="C205" s="70"/>
      <c r="D205" s="95"/>
      <c r="E205" s="70">
        <v>9.66</v>
      </c>
      <c r="F205" s="19"/>
      <c r="G205" s="19"/>
      <c r="H205" s="19"/>
      <c r="I205" s="19"/>
    </row>
    <row r="206" spans="1:9" ht="12.75" customHeight="1">
      <c r="A206" s="95">
        <f t="shared" si="5"/>
        <v>45995</v>
      </c>
      <c r="B206" s="70"/>
      <c r="C206" s="70"/>
      <c r="D206" s="95"/>
      <c r="E206" s="70">
        <v>9.66</v>
      </c>
      <c r="F206" s="19"/>
      <c r="G206" s="19"/>
      <c r="H206" s="19"/>
      <c r="I206" s="19"/>
    </row>
    <row r="207" spans="1:9" ht="12.75" customHeight="1">
      <c r="A207" s="95">
        <f t="shared" si="5"/>
        <v>46002</v>
      </c>
      <c r="B207" s="70"/>
      <c r="C207" s="70"/>
      <c r="D207" s="95"/>
      <c r="E207" s="70">
        <v>9.66</v>
      </c>
      <c r="F207" s="19"/>
      <c r="G207" s="19"/>
      <c r="H207" s="19"/>
      <c r="I207" s="19"/>
    </row>
    <row r="208" spans="1:9" ht="12.75" customHeight="1">
      <c r="A208" s="95">
        <f t="shared" si="5"/>
        <v>46009</v>
      </c>
      <c r="B208" s="70"/>
      <c r="C208" s="70"/>
      <c r="D208" s="95"/>
      <c r="E208" s="70">
        <v>9.66</v>
      </c>
      <c r="F208" s="19"/>
      <c r="G208" s="19"/>
      <c r="H208" s="19"/>
      <c r="I208" s="19"/>
    </row>
    <row r="209" spans="1:9" ht="12.75" customHeight="1">
      <c r="A209" s="95">
        <f t="shared" si="5"/>
        <v>46016</v>
      </c>
      <c r="B209" s="70"/>
      <c r="C209" s="70"/>
      <c r="D209" s="95"/>
      <c r="E209" s="70">
        <v>9.66</v>
      </c>
      <c r="F209" s="19"/>
      <c r="G209" s="19"/>
      <c r="H209" s="19"/>
      <c r="I209" s="19"/>
    </row>
    <row r="210" spans="1:9" ht="12.75" customHeight="1">
      <c r="A210" s="95">
        <f t="shared" si="5"/>
        <v>46023</v>
      </c>
      <c r="B210" s="70"/>
      <c r="C210" s="70"/>
      <c r="D210" s="95"/>
      <c r="E210" s="70">
        <v>9.66</v>
      </c>
      <c r="F210" s="19"/>
      <c r="G210" s="19"/>
      <c r="H210" s="19"/>
      <c r="I210" s="19"/>
    </row>
    <row r="211" spans="1:9" ht="12.75" customHeight="1">
      <c r="A211" s="95">
        <f t="shared" si="5"/>
        <v>46030</v>
      </c>
      <c r="B211" s="70"/>
      <c r="C211" s="70"/>
      <c r="D211" s="95"/>
      <c r="E211" s="70">
        <v>9.66</v>
      </c>
      <c r="F211" s="19"/>
      <c r="G211" s="19"/>
      <c r="H211" s="19"/>
      <c r="I211" s="19"/>
    </row>
    <row r="212" spans="1:9" ht="12.75" customHeight="1">
      <c r="A212" s="95">
        <f>A211+7</f>
        <v>46037</v>
      </c>
      <c r="B212" s="70"/>
      <c r="C212" s="70"/>
      <c r="D212" s="95"/>
      <c r="E212" s="70">
        <v>9.66</v>
      </c>
      <c r="F212" s="19"/>
      <c r="G212" s="19"/>
      <c r="H212" s="19"/>
      <c r="I212" s="19"/>
    </row>
    <row r="213" spans="1:9" ht="12.75" customHeight="1">
      <c r="A213" s="95">
        <f t="shared" si="5"/>
        <v>46044</v>
      </c>
      <c r="B213" s="70"/>
      <c r="C213" s="70"/>
      <c r="D213" s="95"/>
      <c r="E213" s="70">
        <v>9.66</v>
      </c>
      <c r="F213" s="19"/>
      <c r="G213" s="19"/>
      <c r="H213" s="19"/>
      <c r="I213" s="19"/>
    </row>
    <row r="214" spans="1:9" ht="12.75" customHeight="1">
      <c r="A214" s="95">
        <f t="shared" si="5"/>
        <v>46051</v>
      </c>
      <c r="B214" s="70"/>
      <c r="C214" s="70"/>
      <c r="D214" s="95"/>
      <c r="E214" s="70">
        <v>9.66</v>
      </c>
      <c r="F214" s="19"/>
      <c r="G214" s="19"/>
      <c r="H214" s="19"/>
      <c r="I214" s="19"/>
    </row>
    <row r="215" spans="1:9" ht="12.75" customHeight="1">
      <c r="A215" s="95">
        <f t="shared" si="5"/>
        <v>46058</v>
      </c>
      <c r="B215" s="70"/>
      <c r="C215" s="70"/>
      <c r="D215" s="95"/>
      <c r="E215" s="70">
        <v>9.66</v>
      </c>
      <c r="F215" s="19"/>
      <c r="G215" s="19"/>
      <c r="H215" s="19"/>
      <c r="I215" s="19"/>
    </row>
    <row r="216" spans="1:9" ht="12.75" customHeight="1">
      <c r="A216" s="95">
        <f t="shared" si="5"/>
        <v>46065</v>
      </c>
      <c r="B216" s="70"/>
      <c r="C216" s="70"/>
      <c r="D216" s="95"/>
      <c r="E216" s="70">
        <v>9.66</v>
      </c>
      <c r="F216" s="19"/>
      <c r="G216" s="19"/>
      <c r="H216" s="19"/>
      <c r="I216" s="19"/>
    </row>
    <row r="217" spans="1:9" ht="12.75" customHeight="1">
      <c r="A217" s="95">
        <f t="shared" si="5"/>
        <v>46072</v>
      </c>
      <c r="B217" s="70"/>
      <c r="C217" s="70"/>
      <c r="D217" s="95"/>
      <c r="E217" s="70">
        <v>9.66</v>
      </c>
      <c r="F217" s="19"/>
      <c r="G217" s="19"/>
      <c r="H217" s="19"/>
      <c r="I217" s="19"/>
    </row>
    <row r="218" spans="1:9" ht="12.75" customHeight="1">
      <c r="A218" s="95">
        <f t="shared" si="5"/>
        <v>46079</v>
      </c>
      <c r="B218" s="70"/>
      <c r="C218" s="70"/>
      <c r="D218" s="95"/>
      <c r="E218" s="70">
        <v>9.66</v>
      </c>
      <c r="F218" s="19"/>
      <c r="G218" s="19"/>
      <c r="H218" s="19"/>
      <c r="I218" s="19"/>
    </row>
    <row r="219" spans="1:9" ht="12.75" customHeight="1">
      <c r="A219" s="95">
        <f t="shared" si="5"/>
        <v>46086</v>
      </c>
      <c r="B219" s="70"/>
      <c r="C219" s="70"/>
      <c r="D219" s="95"/>
      <c r="E219" s="70">
        <v>9.66</v>
      </c>
      <c r="F219" s="19"/>
      <c r="G219" s="19"/>
      <c r="H219" s="19"/>
      <c r="I219" s="19"/>
    </row>
    <row r="220" spans="1:9" ht="12.75" customHeight="1">
      <c r="A220" s="95">
        <f t="shared" si="5"/>
        <v>46093</v>
      </c>
      <c r="B220" s="70"/>
      <c r="C220" s="70"/>
      <c r="D220" s="95"/>
      <c r="E220" s="70">
        <v>9.66</v>
      </c>
      <c r="F220" s="19"/>
      <c r="G220" s="19"/>
      <c r="H220" s="19"/>
      <c r="I220" s="19"/>
    </row>
    <row r="221" spans="1:9" ht="12.75" customHeight="1">
      <c r="A221" s="95">
        <f t="shared" si="5"/>
        <v>46100</v>
      </c>
      <c r="B221" s="70"/>
      <c r="C221" s="70"/>
      <c r="D221" s="95"/>
      <c r="E221" s="70">
        <v>9.66</v>
      </c>
      <c r="F221" s="19"/>
      <c r="G221" s="19"/>
      <c r="H221" s="19"/>
      <c r="I221" s="19"/>
    </row>
    <row r="222" spans="1:9" ht="12.75" customHeight="1">
      <c r="A222" s="95">
        <f t="shared" si="5"/>
        <v>46107</v>
      </c>
      <c r="B222" s="70"/>
      <c r="C222" s="70"/>
      <c r="D222" s="95"/>
      <c r="E222" s="70">
        <v>9.66</v>
      </c>
      <c r="F222" s="19"/>
      <c r="G222" s="19"/>
      <c r="H222" s="19"/>
      <c r="I222" s="19"/>
    </row>
    <row r="223" spans="1:9" ht="12.75" customHeight="1">
      <c r="A223" s="95">
        <f t="shared" si="5"/>
        <v>46114</v>
      </c>
      <c r="B223" s="70"/>
      <c r="C223" s="70"/>
      <c r="D223" s="95"/>
      <c r="E223" s="70">
        <v>9.66</v>
      </c>
      <c r="F223" s="19"/>
      <c r="G223" s="19"/>
      <c r="H223" s="19"/>
      <c r="I223" s="19"/>
    </row>
    <row r="224" spans="1:9" ht="12.75" customHeight="1">
      <c r="A224" s="95">
        <f t="shared" si="5"/>
        <v>46121</v>
      </c>
      <c r="B224" s="70"/>
      <c r="C224" s="70"/>
      <c r="D224" s="95"/>
      <c r="E224" s="70">
        <v>9.66</v>
      </c>
      <c r="F224" s="19"/>
      <c r="G224" s="19"/>
      <c r="H224" s="19"/>
      <c r="I224" s="19"/>
    </row>
    <row r="225" spans="1:9" ht="12.75" customHeight="1">
      <c r="A225" s="95">
        <f t="shared" si="5"/>
        <v>46128</v>
      </c>
      <c r="B225" s="70"/>
      <c r="C225" s="70"/>
      <c r="D225" s="95"/>
      <c r="E225" s="70">
        <v>9.66</v>
      </c>
      <c r="F225" s="19"/>
      <c r="G225" s="19"/>
      <c r="H225" s="19"/>
      <c r="I225" s="19"/>
    </row>
    <row r="226" spans="1:9" ht="12.75" customHeight="1">
      <c r="A226" s="95">
        <f t="shared" si="5"/>
        <v>46135</v>
      </c>
      <c r="B226" s="70"/>
      <c r="C226" s="70"/>
      <c r="D226" s="95"/>
      <c r="E226" s="70">
        <v>9.66</v>
      </c>
      <c r="F226" s="19"/>
      <c r="G226" s="19"/>
      <c r="H226" s="19"/>
      <c r="I226" s="19"/>
    </row>
    <row r="227" spans="1:9" ht="12.75" customHeight="1">
      <c r="A227" s="95">
        <f t="shared" si="5"/>
        <v>46142</v>
      </c>
      <c r="B227" s="70"/>
      <c r="C227" s="70"/>
      <c r="D227" s="95"/>
      <c r="E227" s="70">
        <v>9.66</v>
      </c>
      <c r="F227" s="19"/>
      <c r="G227" s="19"/>
      <c r="H227" s="19"/>
      <c r="I227" s="19"/>
    </row>
    <row r="228" spans="1:9" ht="12.75" customHeight="1">
      <c r="A228" s="95">
        <f t="shared" si="5"/>
        <v>46149</v>
      </c>
      <c r="B228" s="70"/>
      <c r="C228" s="70"/>
      <c r="D228" s="95"/>
      <c r="E228" s="70">
        <v>9.66</v>
      </c>
      <c r="F228" s="19"/>
      <c r="G228" s="19"/>
      <c r="H228" s="19"/>
      <c r="I228" s="19"/>
    </row>
    <row r="229" spans="1:9" ht="12.75" customHeight="1">
      <c r="A229" s="95">
        <f>A228+7</f>
        <v>46156</v>
      </c>
      <c r="B229" s="70"/>
      <c r="C229" s="70"/>
      <c r="D229" s="95"/>
      <c r="E229" s="70">
        <v>9.66</v>
      </c>
      <c r="F229" s="19"/>
      <c r="G229" s="19"/>
      <c r="H229" s="19"/>
      <c r="I229" s="19"/>
    </row>
    <row r="230" spans="1:9" ht="12.75" customHeight="1">
      <c r="A230" s="95">
        <f t="shared" si="5"/>
        <v>46163</v>
      </c>
      <c r="B230" s="70"/>
      <c r="C230" s="70"/>
      <c r="D230" s="95"/>
      <c r="E230" s="70">
        <v>9.66</v>
      </c>
      <c r="F230" s="19"/>
      <c r="G230" s="19"/>
      <c r="H230" s="19"/>
      <c r="I230" s="19"/>
    </row>
    <row r="231" spans="1:9" ht="12.75" customHeight="1">
      <c r="A231" s="95">
        <f t="shared" ref="A231:A237" si="6">A230+7</f>
        <v>46170</v>
      </c>
      <c r="B231" s="70"/>
      <c r="C231" s="70"/>
      <c r="D231" s="95"/>
      <c r="E231" s="70">
        <v>9.66</v>
      </c>
      <c r="F231" s="19"/>
      <c r="G231" s="19"/>
      <c r="H231" s="19"/>
      <c r="I231" s="19"/>
    </row>
    <row r="232" spans="1:9" ht="12.75" customHeight="1">
      <c r="A232" s="95">
        <f t="shared" si="6"/>
        <v>46177</v>
      </c>
      <c r="B232" s="70"/>
      <c r="C232" s="70"/>
      <c r="D232" s="95"/>
      <c r="E232" s="70">
        <v>9.66</v>
      </c>
      <c r="F232" s="19"/>
      <c r="G232" s="19"/>
      <c r="H232" s="19"/>
      <c r="I232" s="19"/>
    </row>
    <row r="233" spans="1:9" ht="12.75" customHeight="1">
      <c r="A233" s="95">
        <f t="shared" si="6"/>
        <v>46184</v>
      </c>
      <c r="B233" s="70"/>
      <c r="C233" s="70"/>
      <c r="D233" s="95"/>
      <c r="E233" s="70">
        <v>9.66</v>
      </c>
      <c r="F233" s="19"/>
      <c r="G233" s="19"/>
      <c r="H233" s="19"/>
      <c r="I233" s="19"/>
    </row>
    <row r="234" spans="1:9" ht="12.75" customHeight="1">
      <c r="A234" s="95">
        <f t="shared" si="6"/>
        <v>46191</v>
      </c>
      <c r="B234" s="70"/>
      <c r="C234" s="70"/>
      <c r="D234" s="95"/>
      <c r="E234" s="70">
        <v>9.66</v>
      </c>
      <c r="F234" s="19"/>
      <c r="G234" s="19"/>
      <c r="H234" s="19"/>
      <c r="I234" s="19"/>
    </row>
    <row r="235" spans="1:9" ht="12.75" customHeight="1">
      <c r="A235" s="95">
        <f t="shared" si="6"/>
        <v>46198</v>
      </c>
      <c r="E235" s="70">
        <v>9.66</v>
      </c>
    </row>
    <row r="236" spans="1:9" ht="12.75" customHeight="1">
      <c r="A236" s="95">
        <f t="shared" si="6"/>
        <v>46205</v>
      </c>
      <c r="E236" s="70">
        <v>9.66</v>
      </c>
    </row>
    <row r="237" spans="1:9" ht="12.75" customHeight="1">
      <c r="A237" s="95">
        <f t="shared" si="6"/>
        <v>46212</v>
      </c>
      <c r="E237" s="70">
        <v>9.66</v>
      </c>
    </row>
    <row r="238" spans="1:9" ht="12.75" customHeight="1">
      <c r="A238" s="95">
        <f>A237+7</f>
        <v>46219</v>
      </c>
      <c r="E238" s="70">
        <v>9.66</v>
      </c>
    </row>
    <row r="239" spans="1:9" ht="12.75" customHeight="1">
      <c r="A239" s="95">
        <f t="shared" ref="A239:A245" si="7">A238+7</f>
        <v>46226</v>
      </c>
      <c r="E239" s="70">
        <v>9.66</v>
      </c>
    </row>
    <row r="240" spans="1:9" ht="12.75" customHeight="1">
      <c r="A240" s="95">
        <f t="shared" si="7"/>
        <v>46233</v>
      </c>
      <c r="E240" s="70">
        <v>9.66</v>
      </c>
    </row>
    <row r="241" spans="1:5" ht="12.75" customHeight="1">
      <c r="A241" s="95">
        <f t="shared" si="7"/>
        <v>46240</v>
      </c>
      <c r="E241" s="70">
        <v>9.66</v>
      </c>
    </row>
    <row r="242" spans="1:5" ht="12.75" customHeight="1">
      <c r="A242" s="95">
        <f t="shared" si="7"/>
        <v>46247</v>
      </c>
      <c r="E242" s="70">
        <v>9.66</v>
      </c>
    </row>
    <row r="243" spans="1:5" ht="12.75" customHeight="1">
      <c r="A243" s="95">
        <f t="shared" si="7"/>
        <v>46254</v>
      </c>
      <c r="E243" s="70">
        <v>9.66</v>
      </c>
    </row>
    <row r="244" spans="1:5" ht="12.75" customHeight="1">
      <c r="A244" s="95">
        <f t="shared" si="7"/>
        <v>46261</v>
      </c>
      <c r="E244" s="70">
        <v>9.66</v>
      </c>
    </row>
    <row r="245" spans="1:5">
      <c r="A245" s="95">
        <f t="shared" si="7"/>
        <v>46268</v>
      </c>
      <c r="E245" s="70">
        <v>9.66</v>
      </c>
    </row>
    <row r="246" spans="1:5">
      <c r="A246" s="95">
        <f>A245+7</f>
        <v>46275</v>
      </c>
      <c r="E246" s="70">
        <v>9.66</v>
      </c>
    </row>
    <row r="247" spans="1:5">
      <c r="A247" s="95">
        <f t="shared" ref="A247:A248" si="8">A246+7</f>
        <v>46282</v>
      </c>
      <c r="E247" s="70">
        <v>9.66</v>
      </c>
    </row>
    <row r="248" spans="1:5">
      <c r="A248" s="95">
        <f t="shared" si="8"/>
        <v>46289</v>
      </c>
      <c r="E248" s="70">
        <v>9.66</v>
      </c>
    </row>
    <row r="249" spans="1:5">
      <c r="A249" s="95"/>
    </row>
    <row r="250" spans="1:5">
      <c r="A250" s="95"/>
    </row>
    <row r="251" spans="1:5">
      <c r="A251" s="95"/>
    </row>
    <row r="252" spans="1:5">
      <c r="A252" s="95"/>
    </row>
    <row r="253" spans="1:5">
      <c r="A253" s="95"/>
    </row>
    <row r="254" spans="1:5">
      <c r="A254" s="95"/>
    </row>
    <row r="255" spans="1:5">
      <c r="A255" s="95"/>
    </row>
    <row r="256" spans="1:5">
      <c r="A256" s="95"/>
    </row>
    <row r="257" spans="1:1">
      <c r="A257" s="95"/>
    </row>
    <row r="258" spans="1:1">
      <c r="A258" s="95"/>
    </row>
    <row r="259" spans="1:1">
      <c r="A259" s="95"/>
    </row>
    <row r="260" spans="1:1">
      <c r="A260" s="95"/>
    </row>
    <row r="261" spans="1:1">
      <c r="A261" s="95"/>
    </row>
    <row r="262" spans="1:1">
      <c r="A262" s="95"/>
    </row>
    <row r="263" spans="1:1">
      <c r="A263" s="95"/>
    </row>
    <row r="264" spans="1:1">
      <c r="A264" s="95"/>
    </row>
    <row r="265" spans="1:1">
      <c r="A265" s="95"/>
    </row>
    <row r="266" spans="1:1">
      <c r="A266" s="95"/>
    </row>
    <row r="267" spans="1:1">
      <c r="A267" s="95"/>
    </row>
    <row r="268" spans="1:1">
      <c r="A268" s="95"/>
    </row>
    <row r="269" spans="1:1">
      <c r="A269" s="95"/>
    </row>
    <row r="270" spans="1:1">
      <c r="A270" s="95"/>
    </row>
    <row r="271" spans="1:1">
      <c r="A271" s="95"/>
    </row>
    <row r="272" spans="1:1">
      <c r="A272" s="95"/>
    </row>
    <row r="273" spans="1:1">
      <c r="A273" s="95"/>
    </row>
    <row r="274" spans="1:1">
      <c r="A274" s="95"/>
    </row>
    <row r="275" spans="1:1">
      <c r="A275" s="95"/>
    </row>
    <row r="276" spans="1:1">
      <c r="A276" s="95"/>
    </row>
    <row r="277" spans="1:1">
      <c r="A277" s="95"/>
    </row>
    <row r="278" spans="1:1">
      <c r="A278" s="95"/>
    </row>
    <row r="279" spans="1:1">
      <c r="A279" s="95"/>
    </row>
    <row r="280" spans="1:1">
      <c r="A280" s="95"/>
    </row>
    <row r="281" spans="1:1">
      <c r="A281" s="95"/>
    </row>
    <row r="282" spans="1:1">
      <c r="A282" s="95"/>
    </row>
    <row r="283" spans="1:1">
      <c r="A283" s="95"/>
    </row>
    <row r="284" spans="1:1">
      <c r="A284" s="95"/>
    </row>
    <row r="285" spans="1:1">
      <c r="A285" s="95"/>
    </row>
    <row r="286" spans="1:1">
      <c r="A286" s="95"/>
    </row>
    <row r="287" spans="1:1">
      <c r="A287" s="95"/>
    </row>
    <row r="288" spans="1:1">
      <c r="A288" s="95"/>
    </row>
    <row r="289" spans="1:1">
      <c r="A289" s="95"/>
    </row>
    <row r="290" spans="1:1">
      <c r="A290" s="95"/>
    </row>
    <row r="291" spans="1:1">
      <c r="A291" s="95"/>
    </row>
    <row r="292" spans="1:1">
      <c r="A292" s="90"/>
    </row>
    <row r="293" spans="1:1">
      <c r="A293" s="90"/>
    </row>
    <row r="294" spans="1:1">
      <c r="A294" s="90"/>
    </row>
    <row r="295" spans="1:1">
      <c r="A295" s="90"/>
    </row>
    <row r="296" spans="1:1">
      <c r="A296" s="90"/>
    </row>
    <row r="297" spans="1:1">
      <c r="A297" s="90"/>
    </row>
    <row r="298" spans="1:1">
      <c r="A298" s="90"/>
    </row>
    <row r="299" spans="1:1">
      <c r="A299" s="90"/>
    </row>
    <row r="300" spans="1:1">
      <c r="A300" s="90"/>
    </row>
    <row r="301" spans="1:1">
      <c r="A301" s="90"/>
    </row>
    <row r="302" spans="1:1">
      <c r="A302" s="90"/>
    </row>
  </sheetData>
  <pageMargins left="0.75" right="0.75" top="1" bottom="1" header="0.5" footer="0.5"/>
  <pageSetup scale="10" orientation="landscape"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DEA34-0FF7-4CC2-920A-D83CC69B4D28}">
  <sheetPr>
    <pageSetUpPr fitToPage="1"/>
  </sheetPr>
  <dimension ref="A1:Q268"/>
  <sheetViews>
    <sheetView zoomScaleNormal="100" workbookViewId="0">
      <selection activeCell="A31" sqref="A31"/>
    </sheetView>
  </sheetViews>
  <sheetFormatPr defaultRowHeight="12.75"/>
  <cols>
    <col min="1" max="12" width="17.5703125" customWidth="1"/>
    <col min="13" max="16" width="10.85546875" bestFit="1" customWidth="1"/>
    <col min="17" max="17" width="11.140625" customWidth="1"/>
  </cols>
  <sheetData>
    <row r="1" spans="1:15" s="13" customFormat="1" ht="15.75" customHeight="1" thickBot="1">
      <c r="A1" s="39" t="s">
        <v>115</v>
      </c>
      <c r="B1" s="39"/>
      <c r="C1" s="39"/>
      <c r="D1" s="39"/>
      <c r="E1" s="39"/>
      <c r="F1" s="39"/>
      <c r="G1" s="39"/>
      <c r="H1" s="39"/>
      <c r="I1" s="94"/>
      <c r="J1" s="26"/>
    </row>
    <row r="2" spans="1:15" s="13" customFormat="1" ht="15.75" customHeight="1" thickBot="1">
      <c r="A2" s="57" t="s">
        <v>2</v>
      </c>
      <c r="B2" s="25"/>
      <c r="C2" s="25"/>
      <c r="D2" s="25"/>
      <c r="E2" s="25"/>
      <c r="F2" s="25"/>
      <c r="G2" s="25"/>
      <c r="H2" s="25"/>
      <c r="I2" s="25"/>
      <c r="J2" s="55"/>
    </row>
    <row r="3" spans="1:15" s="13" customFormat="1" ht="15.75" customHeight="1" thickBot="1">
      <c r="A3" s="57"/>
      <c r="B3" s="40" t="s">
        <v>33</v>
      </c>
      <c r="C3" s="42" t="s">
        <v>105</v>
      </c>
      <c r="D3" s="25"/>
      <c r="E3" s="25"/>
      <c r="F3" s="25"/>
      <c r="G3" s="25"/>
      <c r="H3" s="25"/>
      <c r="I3" s="25"/>
      <c r="J3" s="25"/>
    </row>
    <row r="4" spans="1:15" s="13" customFormat="1" ht="15.75" customHeight="1" thickBot="1">
      <c r="A4" s="57"/>
      <c r="B4" s="40" t="s">
        <v>34</v>
      </c>
      <c r="C4" s="42" t="s">
        <v>26</v>
      </c>
      <c r="D4" s="25"/>
      <c r="E4" s="25"/>
      <c r="F4" s="25"/>
      <c r="G4" s="25"/>
      <c r="H4" s="25"/>
      <c r="I4" s="25"/>
      <c r="J4" s="25"/>
    </row>
    <row r="5" spans="1:15" s="13" customFormat="1" ht="15.75" customHeight="1">
      <c r="A5" s="57"/>
      <c r="B5" s="25"/>
      <c r="C5" s="25"/>
      <c r="D5" s="25"/>
      <c r="E5" s="25"/>
      <c r="F5" s="25"/>
      <c r="G5" s="25"/>
      <c r="H5" s="25"/>
      <c r="I5" s="25"/>
      <c r="J5" s="25"/>
    </row>
    <row r="6" spans="1:15" s="13" customFormat="1" ht="15.75" customHeight="1" thickBot="1">
      <c r="A6" s="57" t="s">
        <v>3</v>
      </c>
      <c r="B6" s="25"/>
      <c r="C6" s="101" t="s">
        <v>29</v>
      </c>
      <c r="D6" s="101" t="s">
        <v>112</v>
      </c>
      <c r="E6" s="40"/>
      <c r="F6" s="40"/>
      <c r="G6" s="40"/>
      <c r="H6" s="40"/>
      <c r="I6" s="40"/>
      <c r="J6" s="25"/>
    </row>
    <row r="7" spans="1:15" s="13" customFormat="1" ht="15.75" customHeight="1" thickBot="1">
      <c r="A7" s="57"/>
      <c r="B7" s="25"/>
      <c r="C7" s="102"/>
      <c r="D7" s="103" t="s">
        <v>107</v>
      </c>
      <c r="E7" s="43"/>
      <c r="F7" s="43"/>
      <c r="G7" s="43"/>
      <c r="H7" s="43"/>
      <c r="I7" s="43"/>
      <c r="J7" s="25"/>
    </row>
    <row r="8" spans="1:15" s="13" customFormat="1" ht="15.75" customHeight="1" thickBot="1">
      <c r="A8" s="57"/>
      <c r="B8" s="40" t="s">
        <v>5</v>
      </c>
      <c r="C8" s="93">
        <f>LOOKUP("End of Data",J81:J226,A81:A226)</f>
        <v>45778</v>
      </c>
      <c r="D8" s="96">
        <f>J27</f>
        <v>0.62844773211009164</v>
      </c>
      <c r="E8" s="25"/>
      <c r="F8" s="25"/>
      <c r="G8" s="25"/>
      <c r="H8" s="25"/>
      <c r="I8" s="25"/>
      <c r="J8" s="25"/>
    </row>
    <row r="9" spans="1:15" s="13" customFormat="1" ht="15.75" customHeight="1" thickBot="1">
      <c r="A9" s="26"/>
      <c r="B9" s="41" t="s">
        <v>27</v>
      </c>
      <c r="C9" s="93">
        <f>IF(LOOKUP("End of Data",J81:J226,D81:D226)=0,"NA",LOOKUP("End of Data",J81:J226,D81:D226))</f>
        <v>45757</v>
      </c>
      <c r="D9" s="96">
        <f>IF(LOOKUP("End of Data",J81:J226,C81:C226)=0,"NA",LOOKUP("End of Data",J81:J226,C81:C226))</f>
        <v>0.63</v>
      </c>
      <c r="E9" s="26"/>
      <c r="F9" s="26"/>
      <c r="G9" s="26"/>
      <c r="H9" s="26"/>
      <c r="I9" s="26"/>
      <c r="J9" s="26"/>
    </row>
    <row r="10" spans="1:15" s="13" customFormat="1" ht="15.75" customHeight="1">
      <c r="A10" s="35"/>
      <c r="C10" s="36"/>
      <c r="D10" s="4"/>
      <c r="E10" s="4"/>
      <c r="F10" s="4"/>
      <c r="H10" s="4"/>
      <c r="I10" s="4"/>
    </row>
    <row r="11" spans="1:15" s="13" customFormat="1" ht="13.15" customHeight="1" thickBot="1">
      <c r="A11" s="48" t="s">
        <v>104</v>
      </c>
      <c r="B11" s="48"/>
      <c r="C11" s="48"/>
      <c r="D11" s="48"/>
      <c r="E11" s="48"/>
      <c r="F11" s="48"/>
      <c r="G11" s="50"/>
      <c r="H11" s="59"/>
      <c r="I11" s="48"/>
      <c r="J11" s="48"/>
    </row>
    <row r="12" spans="1:15" s="13" customFormat="1" ht="66.75" customHeight="1" thickBot="1">
      <c r="A12" s="58" t="s">
        <v>21</v>
      </c>
      <c r="B12" s="58" t="s">
        <v>109</v>
      </c>
      <c r="C12" s="58" t="s">
        <v>91</v>
      </c>
      <c r="D12" s="58" t="s">
        <v>111</v>
      </c>
      <c r="E12" s="58" t="s">
        <v>152</v>
      </c>
      <c r="F12" s="58" t="s">
        <v>153</v>
      </c>
      <c r="G12" s="58" t="s">
        <v>157</v>
      </c>
      <c r="H12" s="58" t="s">
        <v>110</v>
      </c>
      <c r="I12" s="58" t="s">
        <v>155</v>
      </c>
      <c r="J12" s="58" t="s">
        <v>156</v>
      </c>
    </row>
    <row r="13" spans="1:15" s="13" customFormat="1" ht="13.15" customHeight="1">
      <c r="B13" s="37" t="s">
        <v>107</v>
      </c>
      <c r="C13" s="33"/>
      <c r="D13" s="37" t="s">
        <v>107</v>
      </c>
      <c r="E13" s="37" t="s">
        <v>107</v>
      </c>
      <c r="F13" s="33" t="s">
        <v>6</v>
      </c>
      <c r="G13" s="33"/>
      <c r="H13" s="37" t="s">
        <v>107</v>
      </c>
      <c r="I13" s="37" t="s">
        <v>107</v>
      </c>
      <c r="J13" s="33" t="s">
        <v>107</v>
      </c>
    </row>
    <row r="14" spans="1:15" s="13" customFormat="1" ht="13.15" customHeight="1">
      <c r="A14" s="56" t="s">
        <v>86</v>
      </c>
      <c r="B14" s="97">
        <v>0.56399999999999995</v>
      </c>
      <c r="C14" s="34" t="s">
        <v>9</v>
      </c>
      <c r="D14" s="19" t="s">
        <v>59</v>
      </c>
      <c r="E14" s="97">
        <v>-0.10324899999999999</v>
      </c>
      <c r="F14" s="97">
        <v>1.69215086646279</v>
      </c>
      <c r="G14" s="12" t="s">
        <v>103</v>
      </c>
      <c r="H14" s="97" t="str">
        <f>IF(EXACT(D14,"NA"),"NA",D14+E14)</f>
        <v>NA</v>
      </c>
      <c r="I14" s="97">
        <f>IF(EXACT(B14,"NA"),H14,B14)</f>
        <v>0.56399999999999995</v>
      </c>
      <c r="J14" s="97">
        <f t="shared" ref="J14:J25" si="0">(I14*F14)/100</f>
        <v>9.5437308868501353E-3</v>
      </c>
      <c r="L14" s="18"/>
      <c r="M14" s="20"/>
      <c r="O14" s="20"/>
    </row>
    <row r="15" spans="1:15" s="13" customFormat="1" ht="13.15" customHeight="1">
      <c r="A15" s="56" t="s">
        <v>8</v>
      </c>
      <c r="B15" s="97">
        <v>0.59799999999999998</v>
      </c>
      <c r="C15" s="34" t="s">
        <v>9</v>
      </c>
      <c r="D15" s="19" t="s">
        <v>59</v>
      </c>
      <c r="E15" s="97">
        <v>-9.3300999999999995E-2</v>
      </c>
      <c r="F15" s="97">
        <v>3.0377166156982698</v>
      </c>
      <c r="G15" s="12" t="s">
        <v>103</v>
      </c>
      <c r="H15" s="97" t="str">
        <f t="shared" ref="H15:H25" si="1">IF(EXACT(D15,"NA"),"NA",D15+E15)</f>
        <v>NA</v>
      </c>
      <c r="I15" s="97">
        <f>IF(EXACT(B15,"NA"),IF(EXACT(H15,"NA"),AVERAGE(I14,I16),H15),B15)</f>
        <v>0.59799999999999998</v>
      </c>
      <c r="J15" s="97">
        <f t="shared" si="0"/>
        <v>1.8165545361875653E-2</v>
      </c>
      <c r="L15" s="18"/>
      <c r="M15" s="20"/>
      <c r="O15" s="20"/>
    </row>
    <row r="16" spans="1:15" s="13" customFormat="1" ht="13.15" customHeight="1">
      <c r="A16" s="56" t="s">
        <v>9</v>
      </c>
      <c r="B16" s="97">
        <v>0.63100000000000001</v>
      </c>
      <c r="C16" s="34" t="s">
        <v>11</v>
      </c>
      <c r="D16" s="19" t="s">
        <v>59</v>
      </c>
      <c r="E16" s="97">
        <v>-5.7027000000000001E-2</v>
      </c>
      <c r="F16" s="97">
        <v>7.4617737003058098</v>
      </c>
      <c r="G16" s="12" t="s">
        <v>103</v>
      </c>
      <c r="H16" s="97" t="str">
        <f t="shared" si="1"/>
        <v>NA</v>
      </c>
      <c r="I16" s="97">
        <f t="shared" ref="I16:I24" si="2">IF(EXACT(B16,"NA"),IF(EXACT(H16,"NA"),AVERAGE(I15,I17),H16),B16)</f>
        <v>0.63100000000000001</v>
      </c>
      <c r="J16" s="97">
        <f t="shared" si="0"/>
        <v>4.7083792048929658E-2</v>
      </c>
      <c r="L16" s="18"/>
      <c r="M16" s="20"/>
      <c r="O16" s="20"/>
    </row>
    <row r="17" spans="1:15" s="13" customFormat="1" ht="13.15" customHeight="1">
      <c r="A17" s="56" t="s">
        <v>10</v>
      </c>
      <c r="B17" s="97">
        <v>0.65600000000000003</v>
      </c>
      <c r="C17" s="34" t="s">
        <v>11</v>
      </c>
      <c r="D17" s="19" t="s">
        <v>59</v>
      </c>
      <c r="E17" s="97">
        <v>-6.2168000000000001E-2</v>
      </c>
      <c r="F17" s="97">
        <v>17.023445463812401</v>
      </c>
      <c r="G17" s="12" t="s">
        <v>103</v>
      </c>
      <c r="H17" s="97" t="str">
        <f t="shared" si="1"/>
        <v>NA</v>
      </c>
      <c r="I17" s="97">
        <f t="shared" si="2"/>
        <v>0.65600000000000003</v>
      </c>
      <c r="J17" s="97">
        <f t="shared" si="0"/>
        <v>0.11167380224260935</v>
      </c>
      <c r="L17" s="18"/>
      <c r="M17" s="20"/>
      <c r="O17" s="20"/>
    </row>
    <row r="18" spans="1:15" s="13" customFormat="1" ht="13.15" customHeight="1">
      <c r="A18" s="56" t="s">
        <v>11</v>
      </c>
      <c r="B18" s="97">
        <v>0.624</v>
      </c>
      <c r="C18" s="34" t="s">
        <v>14</v>
      </c>
      <c r="D18" s="97" t="s">
        <v>59</v>
      </c>
      <c r="E18" s="97">
        <v>-6.7826999999999901E-2</v>
      </c>
      <c r="F18" s="97">
        <v>19.429153924566801</v>
      </c>
      <c r="G18" s="12" t="s">
        <v>103</v>
      </c>
      <c r="H18" s="97" t="str">
        <f t="shared" si="1"/>
        <v>NA</v>
      </c>
      <c r="I18" s="97">
        <f t="shared" si="2"/>
        <v>0.624</v>
      </c>
      <c r="J18" s="97">
        <f t="shared" si="0"/>
        <v>0.12123792048929684</v>
      </c>
      <c r="L18" s="18"/>
      <c r="M18" s="20"/>
      <c r="O18" s="20"/>
    </row>
    <row r="19" spans="1:15" s="13" customFormat="1" ht="13.15" customHeight="1">
      <c r="A19" s="56" t="s">
        <v>12</v>
      </c>
      <c r="B19" s="97">
        <v>0.61899999999999999</v>
      </c>
      <c r="C19" s="34" t="s">
        <v>14</v>
      </c>
      <c r="D19" s="97" t="s">
        <v>59</v>
      </c>
      <c r="E19" s="97">
        <v>-9.5725000000000102E-2</v>
      </c>
      <c r="F19" s="97">
        <v>18.980632008154899</v>
      </c>
      <c r="G19" s="12" t="s">
        <v>103</v>
      </c>
      <c r="H19" s="97" t="str">
        <f t="shared" si="1"/>
        <v>NA</v>
      </c>
      <c r="I19" s="97">
        <f t="shared" si="2"/>
        <v>0.61899999999999999</v>
      </c>
      <c r="J19" s="97">
        <f t="shared" si="0"/>
        <v>0.11749011213047883</v>
      </c>
      <c r="L19" s="18"/>
      <c r="M19" s="20"/>
      <c r="O19" s="20"/>
    </row>
    <row r="20" spans="1:15" s="13" customFormat="1" ht="13.15" customHeight="1">
      <c r="A20" s="56" t="s">
        <v>13</v>
      </c>
      <c r="B20" s="97">
        <v>0.627</v>
      </c>
      <c r="C20" s="34" t="s">
        <v>14</v>
      </c>
      <c r="D20" s="97" t="s">
        <v>59</v>
      </c>
      <c r="E20" s="97">
        <v>-9.8221999999999907E-2</v>
      </c>
      <c r="F20" s="97">
        <v>9.17431192660551</v>
      </c>
      <c r="G20" s="12" t="s">
        <v>103</v>
      </c>
      <c r="H20" s="97" t="str">
        <f t="shared" si="1"/>
        <v>NA</v>
      </c>
      <c r="I20" s="97">
        <f t="shared" si="2"/>
        <v>0.627</v>
      </c>
      <c r="J20" s="97">
        <f t="shared" si="0"/>
        <v>5.7522935779816542E-2</v>
      </c>
      <c r="L20" s="18"/>
      <c r="M20" s="20"/>
      <c r="O20" s="20"/>
    </row>
    <row r="21" spans="1:15" s="13" customFormat="1" ht="13.15" customHeight="1">
      <c r="A21" s="56" t="s">
        <v>14</v>
      </c>
      <c r="B21" s="97">
        <v>0.61599999999999999</v>
      </c>
      <c r="C21" s="34" t="s">
        <v>16</v>
      </c>
      <c r="D21" s="97">
        <v>0.65610000000000002</v>
      </c>
      <c r="E21" s="97">
        <v>-9.3702999999999995E-2</v>
      </c>
      <c r="F21" s="97">
        <v>6.3812436289500498</v>
      </c>
      <c r="G21" s="12" t="s">
        <v>103</v>
      </c>
      <c r="H21" s="97">
        <f t="shared" si="1"/>
        <v>0.56239700000000004</v>
      </c>
      <c r="I21" s="97">
        <f t="shared" si="2"/>
        <v>0.61599999999999999</v>
      </c>
      <c r="J21" s="97">
        <f t="shared" si="0"/>
        <v>3.9308460754332308E-2</v>
      </c>
      <c r="L21" s="18"/>
      <c r="M21" s="20"/>
      <c r="O21" s="20"/>
    </row>
    <row r="22" spans="1:15" s="13" customFormat="1" ht="13.15" customHeight="1">
      <c r="A22" s="56" t="s">
        <v>15</v>
      </c>
      <c r="B22" s="19" t="s">
        <v>59</v>
      </c>
      <c r="C22" s="34" t="s">
        <v>16</v>
      </c>
      <c r="D22" s="97">
        <v>0.65610000000000002</v>
      </c>
      <c r="E22" s="97">
        <v>-6.7294999999999994E-2</v>
      </c>
      <c r="F22" s="97">
        <v>4.1590214067278302</v>
      </c>
      <c r="G22" s="12" t="s">
        <v>103</v>
      </c>
      <c r="H22" s="97">
        <f t="shared" si="1"/>
        <v>0.58880500000000002</v>
      </c>
      <c r="I22" s="97">
        <f t="shared" si="2"/>
        <v>0.58880500000000002</v>
      </c>
      <c r="J22" s="97">
        <f t="shared" si="0"/>
        <v>2.4488525993883802E-2</v>
      </c>
      <c r="L22" s="18"/>
      <c r="M22" s="20"/>
      <c r="O22" s="20"/>
    </row>
    <row r="23" spans="1:15" s="13" customFormat="1" ht="13.15" customHeight="1">
      <c r="A23" s="56" t="s">
        <v>16</v>
      </c>
      <c r="B23" s="19" t="s">
        <v>59</v>
      </c>
      <c r="C23" s="34" t="s">
        <v>18</v>
      </c>
      <c r="D23" s="97">
        <v>0.65659999999999996</v>
      </c>
      <c r="E23" s="97">
        <v>-5.9365000000000001E-2</v>
      </c>
      <c r="F23" s="97">
        <v>3.5066258919469901</v>
      </c>
      <c r="G23" s="12" t="s">
        <v>103</v>
      </c>
      <c r="H23" s="97">
        <f t="shared" si="1"/>
        <v>0.59723499999999996</v>
      </c>
      <c r="I23" s="97">
        <f t="shared" si="2"/>
        <v>0.59723499999999996</v>
      </c>
      <c r="J23" s="97">
        <f t="shared" si="0"/>
        <v>2.0942797145769604E-2</v>
      </c>
      <c r="L23" s="18"/>
      <c r="M23" s="20"/>
      <c r="O23" s="20"/>
    </row>
    <row r="24" spans="1:15" s="13" customFormat="1" ht="13.15" customHeight="1">
      <c r="A24" s="56" t="s">
        <v>17</v>
      </c>
      <c r="B24" s="19" t="s">
        <v>59</v>
      </c>
      <c r="C24" s="34" t="s">
        <v>18</v>
      </c>
      <c r="D24" s="97">
        <v>0.65659999999999996</v>
      </c>
      <c r="E24" s="97">
        <v>-3.6394000000000003E-2</v>
      </c>
      <c r="F24" s="97">
        <v>2.67074413863405</v>
      </c>
      <c r="G24" s="12" t="s">
        <v>103</v>
      </c>
      <c r="H24" s="97">
        <f t="shared" si="1"/>
        <v>0.62020599999999992</v>
      </c>
      <c r="I24" s="97">
        <f t="shared" si="2"/>
        <v>0.62020599999999992</v>
      </c>
      <c r="J24" s="97">
        <f t="shared" si="0"/>
        <v>1.6564115392456696E-2</v>
      </c>
      <c r="L24" s="18"/>
      <c r="M24" s="20"/>
      <c r="O24" s="20"/>
    </row>
    <row r="25" spans="1:15" s="13" customFormat="1" ht="13.15" customHeight="1">
      <c r="A25" s="56" t="s">
        <v>18</v>
      </c>
      <c r="B25" s="19" t="s">
        <v>59</v>
      </c>
      <c r="C25" s="34" t="s">
        <v>18</v>
      </c>
      <c r="D25" s="97">
        <v>0.65659999999999996</v>
      </c>
      <c r="E25" s="97">
        <v>2.8649999999999998E-2</v>
      </c>
      <c r="F25" s="97">
        <v>6.4831804281345597</v>
      </c>
      <c r="G25" s="12" t="s">
        <v>103</v>
      </c>
      <c r="H25" s="97">
        <f t="shared" si="1"/>
        <v>0.68524999999999991</v>
      </c>
      <c r="I25" s="97">
        <f t="shared" ref="I25" si="3">IF(EXACT(B25,"NA"),H25,B25)</f>
        <v>0.68524999999999991</v>
      </c>
      <c r="J25" s="97">
        <f t="shared" si="0"/>
        <v>4.4425993883792064E-2</v>
      </c>
      <c r="L25" s="18"/>
      <c r="M25" s="20"/>
      <c r="O25" s="20"/>
    </row>
    <row r="26" spans="1:15" s="13" customFormat="1" ht="13.15" customHeight="1">
      <c r="A26" s="56"/>
      <c r="B26" s="18"/>
      <c r="C26" s="34"/>
      <c r="D26" s="18"/>
      <c r="E26" s="18"/>
      <c r="F26" s="18"/>
      <c r="G26" s="12"/>
      <c r="H26" s="18"/>
      <c r="I26" s="18"/>
      <c r="J26" s="18"/>
      <c r="L26" s="18"/>
      <c r="M26" s="20"/>
      <c r="O26" s="20"/>
    </row>
    <row r="27" spans="1:15" s="13" customFormat="1" ht="13.15" customHeight="1" thickBot="1">
      <c r="A27" s="17"/>
      <c r="B27" s="16"/>
      <c r="C27" s="16"/>
      <c r="D27" s="16"/>
      <c r="E27" s="31"/>
      <c r="F27" s="89"/>
      <c r="G27" s="89"/>
      <c r="H27" s="44"/>
      <c r="I27" s="87" t="s">
        <v>114</v>
      </c>
      <c r="J27" s="98">
        <f>SUM(J14:J25)</f>
        <v>0.62844773211009164</v>
      </c>
      <c r="K27" s="20"/>
    </row>
    <row r="28" spans="1:15" ht="12.75" customHeight="1">
      <c r="A28" s="13" t="s">
        <v>106</v>
      </c>
      <c r="D28" s="3"/>
      <c r="F28" s="5"/>
      <c r="H28" s="3"/>
    </row>
    <row r="29" spans="1:15" ht="12.75" customHeight="1">
      <c r="A29" s="13" t="s">
        <v>135</v>
      </c>
    </row>
    <row r="30" spans="1:15" ht="12.75" customHeight="1">
      <c r="A30" s="13" t="s">
        <v>154</v>
      </c>
    </row>
    <row r="31" spans="1:15" ht="12.75" customHeight="1">
      <c r="A31" s="108" t="s">
        <v>158</v>
      </c>
      <c r="L31" s="21"/>
    </row>
    <row r="32" spans="1:15" ht="12.75" customHeight="1">
      <c r="A32" s="13"/>
      <c r="L32" s="21"/>
    </row>
    <row r="33" spans="1:12">
      <c r="A33" s="13"/>
      <c r="B33" s="14"/>
      <c r="C33" s="14"/>
      <c r="D33" s="14"/>
      <c r="E33" s="14"/>
      <c r="F33" s="14"/>
      <c r="G33" s="14"/>
      <c r="L33" s="21"/>
    </row>
    <row r="76" spans="1:16" ht="12.75" customHeight="1">
      <c r="A76" s="32"/>
    </row>
    <row r="77" spans="1:16" ht="12.75" customHeight="1">
      <c r="A77" s="48"/>
      <c r="B77" s="6"/>
      <c r="C77" s="6"/>
      <c r="D77" s="6"/>
      <c r="E77" s="6"/>
      <c r="F77" s="6"/>
      <c r="G77" s="6"/>
      <c r="H77" s="6"/>
      <c r="I77" s="6"/>
      <c r="J77" s="6"/>
      <c r="K77" s="6"/>
      <c r="L77" s="6"/>
      <c r="M77" s="6"/>
      <c r="N77" s="6"/>
      <c r="O77" s="6"/>
      <c r="P77" s="6"/>
    </row>
    <row r="78" spans="1:16" ht="13.5" thickBot="1">
      <c r="A78" s="1" t="s">
        <v>125</v>
      </c>
      <c r="B78" s="7"/>
      <c r="C78" s="7"/>
      <c r="D78" s="7"/>
      <c r="E78" s="7"/>
      <c r="F78" s="7"/>
      <c r="G78" s="7"/>
      <c r="H78" s="7"/>
      <c r="I78" s="7"/>
      <c r="J78" s="6"/>
      <c r="K78" s="6"/>
      <c r="L78" s="6"/>
      <c r="M78" s="6"/>
      <c r="N78" s="6"/>
      <c r="O78" s="6"/>
      <c r="P78" s="6"/>
    </row>
    <row r="79" spans="1:16" ht="66" customHeight="1" thickBot="1">
      <c r="A79" s="53" t="s">
        <v>30</v>
      </c>
      <c r="B79" s="53" t="s">
        <v>117</v>
      </c>
      <c r="C79" s="53" t="s">
        <v>118</v>
      </c>
      <c r="D79" s="54" t="s">
        <v>97</v>
      </c>
      <c r="E79" s="58"/>
      <c r="F79" s="53"/>
      <c r="G79" s="54"/>
      <c r="H79" s="53"/>
      <c r="I79" s="53"/>
      <c r="J79" s="14"/>
      <c r="K79" s="14"/>
      <c r="L79" s="14"/>
      <c r="M79" s="14"/>
      <c r="N79" s="14"/>
      <c r="O79" s="14"/>
      <c r="P79" s="14"/>
    </row>
    <row r="80" spans="1:16" ht="12.75" customHeight="1">
      <c r="A80" s="8"/>
      <c r="B80" s="22" t="s">
        <v>107</v>
      </c>
      <c r="C80" s="22" t="s">
        <v>107</v>
      </c>
      <c r="F80" s="22"/>
      <c r="G80" s="22"/>
      <c r="H80" s="22"/>
      <c r="I80" s="22"/>
      <c r="J80" s="27"/>
      <c r="K80" s="27"/>
      <c r="L80" s="27"/>
      <c r="M80" s="27"/>
      <c r="N80" s="10"/>
    </row>
    <row r="81" spans="1:14" ht="12.75" customHeight="1">
      <c r="A81" s="95">
        <v>44840</v>
      </c>
      <c r="B81" s="99">
        <v>0.67068556099999999</v>
      </c>
      <c r="C81" s="99"/>
      <c r="D81" s="12"/>
      <c r="E81" s="70"/>
      <c r="F81" s="19"/>
      <c r="G81" s="91"/>
      <c r="H81" s="19"/>
      <c r="I81" s="19"/>
      <c r="J81" s="14"/>
      <c r="K81" s="19"/>
      <c r="L81" s="19"/>
      <c r="M81" s="19"/>
      <c r="N81" s="13"/>
    </row>
    <row r="82" spans="1:14" ht="12.75" customHeight="1">
      <c r="A82" s="95">
        <v>44847</v>
      </c>
      <c r="B82" s="99">
        <v>0.66772105800000003</v>
      </c>
      <c r="C82" s="99"/>
      <c r="D82" s="12"/>
      <c r="E82" s="70"/>
      <c r="F82" s="19"/>
      <c r="G82" s="91"/>
      <c r="H82" s="19"/>
      <c r="I82" s="19"/>
      <c r="J82" s="14"/>
      <c r="K82" s="19"/>
      <c r="L82" s="19"/>
      <c r="M82" s="19"/>
    </row>
    <row r="83" spans="1:14" ht="12.75" customHeight="1">
      <c r="A83" s="95">
        <v>44854</v>
      </c>
      <c r="B83" s="99">
        <v>0.67020795300000002</v>
      </c>
      <c r="C83" s="99"/>
      <c r="D83" s="12"/>
      <c r="E83" s="70"/>
      <c r="F83" s="19"/>
      <c r="G83" s="91"/>
      <c r="H83" s="19"/>
      <c r="I83" s="19"/>
      <c r="J83" s="14"/>
      <c r="K83" s="19"/>
      <c r="L83" s="19"/>
      <c r="M83" s="19"/>
      <c r="N83" s="6"/>
    </row>
    <row r="84" spans="1:14" ht="12.75" customHeight="1">
      <c r="A84" s="95">
        <v>44861</v>
      </c>
      <c r="B84" s="99">
        <v>0.63952254799999997</v>
      </c>
      <c r="C84" s="99"/>
      <c r="D84" s="12"/>
      <c r="E84" s="70"/>
      <c r="F84" s="19"/>
      <c r="G84" s="91"/>
      <c r="H84" s="19"/>
      <c r="I84" s="19"/>
      <c r="J84" s="14"/>
      <c r="K84" s="19"/>
      <c r="L84" s="19"/>
      <c r="M84" s="19"/>
      <c r="N84" s="13"/>
    </row>
    <row r="85" spans="1:14" ht="12.75" customHeight="1">
      <c r="A85" s="95">
        <v>44868</v>
      </c>
      <c r="B85" s="99">
        <v>0.69859007200000001</v>
      </c>
      <c r="C85" s="99"/>
      <c r="D85" s="12"/>
      <c r="E85" s="70"/>
      <c r="F85" s="19"/>
      <c r="G85" s="91"/>
      <c r="H85" s="19"/>
      <c r="I85" s="19"/>
      <c r="J85" s="14"/>
      <c r="K85" s="19"/>
      <c r="L85" s="19"/>
      <c r="M85" s="19"/>
      <c r="N85" s="13"/>
    </row>
    <row r="86" spans="1:14" ht="12.75" customHeight="1">
      <c r="A86" s="95">
        <v>44875</v>
      </c>
      <c r="B86" s="99">
        <v>0.70623608100000002</v>
      </c>
      <c r="C86" s="99"/>
      <c r="D86" s="12"/>
      <c r="E86" s="70"/>
      <c r="F86" s="19"/>
      <c r="G86" s="91"/>
      <c r="H86" s="19"/>
      <c r="I86" s="19"/>
      <c r="J86" s="14"/>
      <c r="K86" s="19"/>
      <c r="L86" s="19"/>
      <c r="M86" s="19"/>
      <c r="N86" s="13"/>
    </row>
    <row r="87" spans="1:14" ht="12.75" customHeight="1">
      <c r="A87" s="95">
        <v>44882</v>
      </c>
      <c r="B87" s="99">
        <v>0.71319031700000002</v>
      </c>
      <c r="C87" s="99"/>
      <c r="D87" s="12"/>
      <c r="E87" s="70"/>
      <c r="F87" s="19"/>
      <c r="G87" s="91"/>
      <c r="H87" s="19"/>
      <c r="I87" s="19"/>
      <c r="J87" s="14"/>
      <c r="K87" s="19"/>
      <c r="L87" s="19"/>
      <c r="M87" s="19"/>
      <c r="N87" s="6"/>
    </row>
    <row r="88" spans="1:14" ht="12.75" customHeight="1">
      <c r="A88" s="95">
        <v>44889</v>
      </c>
      <c r="B88" s="99">
        <v>0.70235281900000002</v>
      </c>
      <c r="C88" s="99"/>
      <c r="D88" s="12"/>
      <c r="E88" s="70"/>
      <c r="F88" s="19"/>
      <c r="G88" s="91"/>
      <c r="H88" s="19"/>
      <c r="I88" s="19"/>
      <c r="J88" s="14"/>
      <c r="K88" s="19"/>
      <c r="L88" s="19"/>
      <c r="M88" s="19"/>
      <c r="N88" s="13"/>
    </row>
    <row r="89" spans="1:14" ht="12.75" customHeight="1">
      <c r="A89" s="95">
        <v>44896</v>
      </c>
      <c r="B89" s="99">
        <v>0.71015435000000005</v>
      </c>
      <c r="C89" s="99"/>
      <c r="D89" s="12"/>
      <c r="E89" s="70"/>
      <c r="F89" s="19"/>
      <c r="G89" s="91"/>
      <c r="H89" s="19"/>
      <c r="I89" s="19"/>
      <c r="J89" s="14"/>
      <c r="K89" s="19"/>
      <c r="L89" s="19"/>
      <c r="M89" s="19"/>
      <c r="N89" s="13"/>
    </row>
    <row r="90" spans="1:14" ht="12.75" customHeight="1">
      <c r="A90" s="95">
        <v>44903</v>
      </c>
      <c r="B90" s="99">
        <v>0.68968890800000004</v>
      </c>
      <c r="C90" s="99"/>
      <c r="D90" s="12"/>
      <c r="E90" s="70"/>
      <c r="F90" s="19"/>
      <c r="G90" s="91"/>
      <c r="H90" s="19"/>
      <c r="I90" s="19"/>
      <c r="J90" s="14"/>
      <c r="K90" s="19"/>
      <c r="L90" s="19"/>
      <c r="M90" s="19"/>
      <c r="N90" s="13"/>
    </row>
    <row r="91" spans="1:14" ht="12.75" customHeight="1">
      <c r="A91" s="95">
        <v>44910</v>
      </c>
      <c r="B91" s="99">
        <v>0.71000399300000006</v>
      </c>
      <c r="C91" s="99"/>
      <c r="D91" s="12"/>
      <c r="E91" s="70"/>
      <c r="F91" s="19"/>
      <c r="G91" s="91"/>
      <c r="H91" s="19"/>
      <c r="I91" s="19"/>
      <c r="J91" s="14"/>
      <c r="K91" s="19"/>
      <c r="L91" s="19"/>
      <c r="M91" s="19"/>
    </row>
    <row r="92" spans="1:14" ht="12.75" customHeight="1">
      <c r="A92" s="95">
        <v>44917</v>
      </c>
      <c r="B92" s="99">
        <v>0.71225285999999999</v>
      </c>
      <c r="C92" s="99"/>
      <c r="D92" s="12"/>
      <c r="E92" s="70"/>
      <c r="F92" s="19"/>
      <c r="G92" s="91"/>
      <c r="H92" s="19"/>
      <c r="I92" s="19"/>
      <c r="J92" s="14"/>
      <c r="K92" s="19"/>
      <c r="L92" s="19"/>
      <c r="M92" s="19"/>
      <c r="N92" s="13"/>
    </row>
    <row r="93" spans="1:14" ht="12.75" customHeight="1">
      <c r="A93" s="95">
        <v>44924</v>
      </c>
      <c r="B93" s="99">
        <v>0.70990199200000004</v>
      </c>
      <c r="C93" s="99"/>
      <c r="D93" s="12"/>
      <c r="E93" s="70"/>
      <c r="F93" s="19"/>
      <c r="G93" s="91"/>
      <c r="H93" s="19"/>
      <c r="I93" s="19"/>
      <c r="J93" s="14"/>
      <c r="K93" s="19"/>
      <c r="L93" s="19"/>
      <c r="M93" s="19"/>
      <c r="N93" s="13"/>
    </row>
    <row r="94" spans="1:14" ht="12.75" customHeight="1">
      <c r="A94" s="95">
        <v>44931</v>
      </c>
      <c r="B94" s="99">
        <v>0.70884059200000005</v>
      </c>
      <c r="C94" s="99"/>
      <c r="D94" s="12"/>
      <c r="E94" s="70"/>
      <c r="F94" s="19"/>
      <c r="G94" s="91"/>
      <c r="H94" s="19"/>
      <c r="I94" s="19"/>
      <c r="J94" s="14"/>
      <c r="K94" s="19"/>
      <c r="L94" s="19"/>
      <c r="M94" s="19"/>
      <c r="N94" s="13"/>
    </row>
    <row r="95" spans="1:14" ht="12.75" customHeight="1">
      <c r="A95" s="95">
        <v>44938</v>
      </c>
      <c r="B95" s="99">
        <v>0.70073154900000001</v>
      </c>
      <c r="C95" s="99"/>
      <c r="D95" s="12"/>
      <c r="E95" s="70"/>
      <c r="F95" s="19"/>
      <c r="G95" s="91"/>
      <c r="H95" s="19"/>
      <c r="I95" s="19"/>
      <c r="J95" s="14"/>
      <c r="K95" s="19"/>
      <c r="L95" s="19"/>
      <c r="M95" s="19"/>
      <c r="N95" s="6"/>
    </row>
    <row r="96" spans="1:14" ht="12.75" customHeight="1">
      <c r="A96" s="95">
        <v>44945</v>
      </c>
      <c r="B96" s="99">
        <v>0.72499678700000003</v>
      </c>
      <c r="C96" s="99"/>
      <c r="D96" s="12"/>
      <c r="E96" s="70"/>
      <c r="F96" s="19"/>
      <c r="G96" s="91"/>
      <c r="H96" s="19"/>
      <c r="I96" s="19"/>
      <c r="J96" s="14"/>
      <c r="K96" s="19"/>
      <c r="L96" s="19"/>
      <c r="M96" s="19"/>
      <c r="N96" s="13"/>
    </row>
    <row r="97" spans="1:14" ht="12.75" customHeight="1">
      <c r="A97" s="95">
        <v>44952</v>
      </c>
      <c r="B97" s="99">
        <v>0.75940097200000001</v>
      </c>
      <c r="C97" s="99"/>
      <c r="D97" s="12"/>
      <c r="E97" s="70"/>
      <c r="F97" s="19"/>
      <c r="G97" s="91"/>
      <c r="H97" s="19"/>
      <c r="I97" s="19"/>
      <c r="J97" s="14"/>
      <c r="K97" s="19"/>
      <c r="L97" s="19"/>
      <c r="M97" s="19"/>
      <c r="N97" s="13"/>
    </row>
    <row r="98" spans="1:14" ht="12.75" customHeight="1">
      <c r="A98" s="95">
        <v>44959</v>
      </c>
      <c r="B98" s="99">
        <v>0.76546931200000001</v>
      </c>
      <c r="C98" s="99"/>
      <c r="D98" s="12"/>
      <c r="E98" s="70"/>
      <c r="F98" s="19"/>
      <c r="G98" s="91"/>
      <c r="H98" s="19"/>
      <c r="I98" s="19"/>
      <c r="J98" s="14"/>
      <c r="K98" s="19"/>
      <c r="L98" s="19"/>
      <c r="M98" s="19"/>
      <c r="N98" s="13"/>
    </row>
    <row r="99" spans="1:14" ht="12.75" customHeight="1">
      <c r="A99" s="95">
        <v>44966</v>
      </c>
      <c r="B99" s="99">
        <v>0.75855784100000001</v>
      </c>
      <c r="C99" s="99"/>
      <c r="D99" s="12"/>
      <c r="E99" s="70"/>
      <c r="F99" s="19"/>
      <c r="G99" s="91"/>
      <c r="H99" s="19"/>
      <c r="I99" s="19"/>
      <c r="J99" s="14"/>
      <c r="K99" s="19"/>
      <c r="L99" s="19"/>
      <c r="M99" s="19"/>
      <c r="N99" s="6"/>
    </row>
    <row r="100" spans="1:14" ht="12.75" customHeight="1">
      <c r="A100" s="95">
        <v>44973</v>
      </c>
      <c r="B100" s="99">
        <v>0.72873371300000001</v>
      </c>
      <c r="C100" s="99"/>
      <c r="D100" s="12"/>
      <c r="E100" s="70"/>
      <c r="F100" s="19"/>
      <c r="G100" s="91"/>
      <c r="H100" s="19"/>
      <c r="I100" s="19"/>
      <c r="J100" s="14"/>
      <c r="K100" s="19"/>
      <c r="L100" s="19"/>
      <c r="M100" s="19"/>
      <c r="N100" s="13"/>
    </row>
    <row r="101" spans="1:14" ht="12.75" customHeight="1">
      <c r="A101" s="95">
        <v>44980</v>
      </c>
      <c r="B101" s="99">
        <v>0.72587559899999998</v>
      </c>
      <c r="C101" s="99"/>
      <c r="D101" s="12"/>
      <c r="E101" s="70"/>
      <c r="F101" s="19"/>
      <c r="G101" s="91"/>
      <c r="H101" s="19"/>
      <c r="I101" s="19"/>
      <c r="J101" s="14"/>
      <c r="K101" s="19"/>
      <c r="L101" s="19"/>
      <c r="M101" s="19"/>
      <c r="N101" s="13"/>
    </row>
    <row r="102" spans="1:14" ht="12.75" customHeight="1">
      <c r="A102" s="95">
        <v>44987</v>
      </c>
      <c r="B102" s="99">
        <v>0.73484967599999995</v>
      </c>
      <c r="C102" s="99"/>
      <c r="D102" s="12"/>
      <c r="E102" s="70"/>
      <c r="F102" s="19"/>
      <c r="G102" s="91"/>
      <c r="H102" s="19"/>
      <c r="I102" s="19"/>
      <c r="J102" s="14"/>
      <c r="K102" s="19"/>
      <c r="L102" s="19"/>
      <c r="M102" s="19"/>
      <c r="N102" s="13"/>
    </row>
    <row r="103" spans="1:14" ht="12.75" customHeight="1">
      <c r="A103" s="95">
        <v>44994</v>
      </c>
      <c r="B103" s="99">
        <v>0.73050301299999998</v>
      </c>
      <c r="C103" s="99"/>
      <c r="D103" s="12"/>
      <c r="E103" s="70"/>
      <c r="F103" s="19"/>
      <c r="G103" s="91"/>
      <c r="H103" s="19"/>
      <c r="I103" s="19"/>
      <c r="J103" s="14"/>
      <c r="K103" s="19"/>
      <c r="L103" s="19"/>
      <c r="M103" s="19"/>
      <c r="N103" s="13"/>
    </row>
    <row r="104" spans="1:14" ht="12.75" customHeight="1">
      <c r="A104" s="95">
        <v>45001</v>
      </c>
      <c r="B104" s="99">
        <v>0.70383514199999997</v>
      </c>
      <c r="C104" s="99"/>
      <c r="D104" s="12"/>
      <c r="E104" s="70"/>
      <c r="F104" s="19"/>
      <c r="G104" s="91"/>
      <c r="H104" s="19"/>
      <c r="I104" s="19"/>
      <c r="J104" s="14"/>
      <c r="K104" s="19"/>
      <c r="L104" s="19"/>
      <c r="M104" s="19"/>
      <c r="N104" s="6"/>
    </row>
    <row r="105" spans="1:14" ht="12.75" customHeight="1">
      <c r="A105" s="95">
        <v>45008</v>
      </c>
      <c r="B105" s="99">
        <v>0.70325455400000003</v>
      </c>
      <c r="C105" s="99"/>
      <c r="D105" s="12"/>
      <c r="E105" s="70"/>
      <c r="F105" s="19"/>
      <c r="G105" s="91"/>
      <c r="H105" s="19"/>
      <c r="I105" s="19"/>
      <c r="J105" s="14"/>
      <c r="K105" s="19"/>
      <c r="L105" s="19"/>
      <c r="M105" s="19"/>
      <c r="N105" s="6"/>
    </row>
    <row r="106" spans="1:14" ht="12.75" customHeight="1">
      <c r="A106" s="95">
        <v>45015</v>
      </c>
      <c r="B106" s="99">
        <v>0.72450052300000001</v>
      </c>
      <c r="C106" s="99"/>
      <c r="D106" s="12"/>
      <c r="E106" s="70"/>
      <c r="F106" s="19"/>
      <c r="G106" s="91"/>
      <c r="H106" s="19"/>
      <c r="I106" s="19"/>
      <c r="K106" s="19"/>
      <c r="L106" s="19"/>
      <c r="M106" s="19"/>
    </row>
    <row r="107" spans="1:14" ht="12.75" customHeight="1">
      <c r="A107" s="95">
        <v>45022</v>
      </c>
      <c r="B107" s="99">
        <v>0.72789740000000003</v>
      </c>
      <c r="C107" s="99"/>
      <c r="D107" s="12"/>
      <c r="E107" s="70"/>
      <c r="F107" s="19"/>
      <c r="G107" s="91"/>
      <c r="H107" s="19"/>
      <c r="I107" s="19"/>
      <c r="J107" s="14"/>
      <c r="K107" s="19"/>
      <c r="L107" s="19"/>
      <c r="M107" s="19"/>
      <c r="N107" s="13"/>
    </row>
    <row r="108" spans="1:14" ht="12.75" customHeight="1">
      <c r="A108" s="95">
        <v>45029</v>
      </c>
      <c r="B108" s="99">
        <v>0.72206006599999994</v>
      </c>
      <c r="C108" s="99"/>
      <c r="D108" s="12"/>
      <c r="E108" s="70"/>
      <c r="F108" s="19"/>
      <c r="G108" s="91"/>
      <c r="H108" s="19"/>
      <c r="I108" s="19"/>
      <c r="J108" s="14"/>
      <c r="K108" s="19"/>
      <c r="L108" s="19"/>
      <c r="M108" s="19"/>
    </row>
    <row r="109" spans="1:14" ht="12.75" customHeight="1">
      <c r="A109" s="95">
        <v>45036</v>
      </c>
      <c r="B109" s="99">
        <v>0.712382458</v>
      </c>
      <c r="C109" s="99"/>
      <c r="D109" s="12"/>
      <c r="E109" s="70"/>
      <c r="F109" s="19"/>
      <c r="G109" s="91"/>
      <c r="H109" s="19"/>
      <c r="I109" s="19"/>
      <c r="J109" s="14"/>
      <c r="K109" s="19"/>
      <c r="L109" s="19"/>
      <c r="M109" s="19"/>
      <c r="N109" s="13"/>
    </row>
    <row r="110" spans="1:14" ht="12.75" customHeight="1">
      <c r="A110" s="95">
        <v>45043</v>
      </c>
      <c r="B110" s="99">
        <v>0.70483881599999998</v>
      </c>
      <c r="C110" s="99"/>
      <c r="D110" s="12"/>
      <c r="E110" s="70"/>
      <c r="F110" s="19"/>
      <c r="G110" s="91"/>
      <c r="H110" s="19"/>
      <c r="I110" s="19"/>
      <c r="J110" s="14"/>
      <c r="K110" s="19"/>
      <c r="L110" s="19"/>
      <c r="M110" s="19"/>
      <c r="N110" s="13"/>
    </row>
    <row r="111" spans="1:14" ht="12.75" customHeight="1">
      <c r="A111" s="95">
        <v>45050</v>
      </c>
      <c r="B111" s="99">
        <v>0.70740770799999997</v>
      </c>
      <c r="C111" s="99"/>
      <c r="D111" s="12"/>
      <c r="E111" s="70"/>
      <c r="F111" s="19"/>
      <c r="G111" s="91"/>
      <c r="H111" s="19"/>
      <c r="I111" s="19"/>
      <c r="J111" s="14"/>
      <c r="K111" s="19"/>
      <c r="L111" s="19"/>
      <c r="M111" s="19"/>
      <c r="N111" s="13"/>
    </row>
    <row r="112" spans="1:14" ht="12.75" customHeight="1">
      <c r="A112" s="95">
        <v>45057</v>
      </c>
      <c r="B112" s="99">
        <v>0.70594073499999999</v>
      </c>
      <c r="C112" s="99"/>
      <c r="D112" s="12"/>
      <c r="E112" s="70"/>
      <c r="F112" s="19"/>
      <c r="G112" s="91"/>
      <c r="H112" s="19"/>
      <c r="I112" s="19"/>
      <c r="J112" s="14"/>
      <c r="K112" s="19"/>
      <c r="L112" s="19"/>
      <c r="M112" s="19"/>
    </row>
    <row r="113" spans="1:14" ht="12.75" customHeight="1">
      <c r="A113" s="95">
        <v>45064</v>
      </c>
      <c r="B113" s="99">
        <v>0.71709213299999996</v>
      </c>
      <c r="C113" s="99"/>
      <c r="D113" s="12"/>
      <c r="E113" s="70"/>
      <c r="F113" s="19"/>
      <c r="G113" s="91"/>
      <c r="H113" s="19"/>
      <c r="I113" s="19"/>
      <c r="J113" s="14"/>
      <c r="K113" s="19"/>
      <c r="L113" s="19"/>
      <c r="M113" s="19"/>
      <c r="N113" s="6"/>
    </row>
    <row r="114" spans="1:14" ht="12.75" customHeight="1">
      <c r="A114" s="95">
        <v>45071</v>
      </c>
      <c r="B114" s="99">
        <v>0.69973248799999999</v>
      </c>
      <c r="C114" s="99"/>
      <c r="D114" s="12"/>
      <c r="E114" s="70"/>
      <c r="F114" s="19"/>
      <c r="G114" s="91"/>
      <c r="H114" s="19"/>
      <c r="I114" s="19"/>
      <c r="J114" s="14"/>
      <c r="K114" s="19"/>
      <c r="L114" s="19"/>
      <c r="M114" s="19"/>
      <c r="N114" s="13"/>
    </row>
    <row r="115" spans="1:14" ht="12.75" customHeight="1">
      <c r="A115" s="95">
        <v>45078</v>
      </c>
      <c r="B115" s="99">
        <v>0.710067373</v>
      </c>
      <c r="C115" s="99"/>
      <c r="D115" s="12"/>
      <c r="E115" s="70"/>
      <c r="F115" s="19"/>
      <c r="G115" s="91"/>
      <c r="H115" s="19"/>
      <c r="I115" s="19"/>
      <c r="J115" s="14"/>
      <c r="K115" s="19"/>
      <c r="L115" s="19"/>
      <c r="M115" s="19"/>
      <c r="N115" s="13"/>
    </row>
    <row r="116" spans="1:14" ht="12.75" customHeight="1">
      <c r="A116" s="95">
        <v>45085</v>
      </c>
      <c r="B116" s="99">
        <v>0.712070129</v>
      </c>
      <c r="C116" s="99"/>
      <c r="D116" s="12"/>
      <c r="E116" s="70"/>
      <c r="F116" s="19"/>
      <c r="G116" s="91"/>
      <c r="H116" s="19"/>
      <c r="I116" s="19"/>
      <c r="J116" s="14"/>
      <c r="K116" s="19"/>
      <c r="L116" s="19"/>
      <c r="M116" s="19"/>
    </row>
    <row r="117" spans="1:14" ht="12.75" customHeight="1">
      <c r="A117" s="95">
        <v>45092</v>
      </c>
      <c r="B117" s="99">
        <v>0.71497129199999998</v>
      </c>
      <c r="C117" s="99"/>
      <c r="D117" s="12"/>
      <c r="E117" s="70"/>
      <c r="F117" s="19"/>
      <c r="G117" s="91"/>
      <c r="H117" s="19"/>
      <c r="I117" s="19"/>
      <c r="J117" s="14"/>
      <c r="K117" s="19"/>
      <c r="L117" s="19"/>
      <c r="M117" s="19"/>
      <c r="N117" s="6"/>
    </row>
    <row r="118" spans="1:14" ht="12.75" customHeight="1">
      <c r="A118" s="95">
        <v>45099</v>
      </c>
      <c r="B118" s="99">
        <v>0.71728398900000001</v>
      </c>
      <c r="C118" s="99"/>
      <c r="D118" s="12"/>
      <c r="E118" s="70"/>
      <c r="F118" s="19"/>
      <c r="G118" s="91"/>
      <c r="H118" s="19"/>
      <c r="I118" s="19"/>
      <c r="J118" s="14"/>
      <c r="K118" s="19"/>
      <c r="L118" s="19"/>
      <c r="M118" s="19"/>
      <c r="N118" s="13"/>
    </row>
    <row r="119" spans="1:14" ht="12.75" customHeight="1">
      <c r="A119" s="95">
        <v>45106</v>
      </c>
      <c r="B119" s="99">
        <v>0.70859397000000002</v>
      </c>
      <c r="C119" s="99"/>
      <c r="D119" s="12"/>
      <c r="E119" s="70"/>
      <c r="F119" s="19"/>
      <c r="G119" s="91"/>
      <c r="H119" s="19"/>
      <c r="I119" s="19"/>
      <c r="J119" s="14"/>
      <c r="K119" s="19"/>
      <c r="L119" s="19"/>
      <c r="M119" s="19"/>
      <c r="N119" s="13"/>
    </row>
    <row r="120" spans="1:14" ht="12.75" customHeight="1">
      <c r="A120" s="95">
        <v>45113</v>
      </c>
      <c r="B120" s="99">
        <v>0.71060334000000003</v>
      </c>
      <c r="C120" s="99"/>
      <c r="D120" s="12"/>
      <c r="E120" s="70"/>
      <c r="F120" s="19"/>
      <c r="G120" s="91"/>
      <c r="H120" s="19"/>
      <c r="I120" s="19"/>
      <c r="J120" s="14"/>
      <c r="K120" s="19"/>
      <c r="L120" s="19"/>
      <c r="M120" s="19"/>
      <c r="N120" s="13"/>
    </row>
    <row r="121" spans="1:14" ht="12.75" customHeight="1">
      <c r="A121" s="95">
        <v>45120</v>
      </c>
      <c r="B121" s="99">
        <v>0.71512183299999998</v>
      </c>
      <c r="C121" s="99"/>
      <c r="D121" s="12"/>
      <c r="E121" s="70"/>
      <c r="F121" s="19"/>
      <c r="G121" s="91"/>
      <c r="H121" s="19"/>
      <c r="I121" s="19"/>
      <c r="J121" s="14"/>
      <c r="K121" s="19"/>
      <c r="L121" s="19"/>
      <c r="M121" s="19"/>
      <c r="N121" s="6"/>
    </row>
    <row r="122" spans="1:14" ht="12.75" customHeight="1">
      <c r="A122" s="95">
        <v>45127</v>
      </c>
      <c r="B122" s="99">
        <v>0.72434136800000004</v>
      </c>
      <c r="C122" s="99"/>
      <c r="D122" s="12"/>
      <c r="E122" s="70"/>
      <c r="F122" s="19"/>
      <c r="G122" s="91"/>
      <c r="H122" s="19"/>
      <c r="I122" s="19"/>
      <c r="J122" s="14"/>
      <c r="K122" s="19"/>
      <c r="L122" s="19"/>
      <c r="M122" s="19"/>
    </row>
    <row r="123" spans="1:14" ht="12.75" customHeight="1">
      <c r="A123" s="95">
        <v>45134</v>
      </c>
      <c r="B123" s="99">
        <v>0.725642919</v>
      </c>
      <c r="C123" s="99"/>
      <c r="D123" s="12"/>
      <c r="E123" s="70"/>
      <c r="F123" s="19"/>
      <c r="G123" s="91"/>
      <c r="H123" s="19"/>
      <c r="I123" s="19"/>
      <c r="J123" s="14"/>
      <c r="K123" s="19"/>
      <c r="L123" s="19"/>
      <c r="M123" s="19"/>
    </row>
    <row r="124" spans="1:14" ht="12.75" customHeight="1">
      <c r="A124" s="95">
        <v>45141</v>
      </c>
      <c r="B124" s="99">
        <v>0.72920178800000002</v>
      </c>
      <c r="C124" s="99"/>
      <c r="D124" s="12"/>
      <c r="E124" s="70"/>
      <c r="F124" s="19"/>
      <c r="G124" s="91"/>
      <c r="H124" s="19"/>
      <c r="I124" s="19"/>
      <c r="J124" s="14"/>
      <c r="K124" s="19"/>
      <c r="L124" s="19"/>
      <c r="M124" s="19"/>
      <c r="N124" s="6"/>
    </row>
    <row r="125" spans="1:14" ht="12.75" customHeight="1">
      <c r="A125" s="95">
        <v>45148</v>
      </c>
      <c r="B125" s="99">
        <v>0.73606406599999996</v>
      </c>
      <c r="C125" s="99"/>
      <c r="D125" s="12"/>
      <c r="E125" s="70"/>
      <c r="F125" s="19"/>
      <c r="G125" s="91"/>
      <c r="H125" s="19"/>
      <c r="I125" s="19"/>
      <c r="J125" s="14"/>
      <c r="K125" s="19"/>
      <c r="L125" s="19"/>
      <c r="M125" s="19"/>
      <c r="N125" s="6"/>
    </row>
    <row r="126" spans="1:14" ht="12.75" customHeight="1">
      <c r="A126" s="95">
        <v>45155</v>
      </c>
      <c r="B126" s="99">
        <v>0.72573438700000004</v>
      </c>
      <c r="C126" s="99"/>
      <c r="D126" s="12"/>
      <c r="E126" s="70"/>
      <c r="F126" s="19"/>
      <c r="G126" s="91"/>
      <c r="H126" s="19"/>
      <c r="I126" s="19"/>
      <c r="J126" s="14"/>
      <c r="K126" s="19"/>
      <c r="L126" s="19"/>
      <c r="M126" s="19"/>
      <c r="N126" s="6"/>
    </row>
    <row r="127" spans="1:14" ht="12.75" customHeight="1">
      <c r="A127" s="95">
        <v>45162</v>
      </c>
      <c r="B127" s="99">
        <v>0.73621462800000004</v>
      </c>
      <c r="C127" s="99"/>
      <c r="D127" s="12"/>
      <c r="E127" s="70"/>
      <c r="F127" s="19"/>
      <c r="G127" s="91"/>
      <c r="H127" s="19"/>
      <c r="I127" s="19"/>
      <c r="J127" s="14"/>
      <c r="K127" s="19"/>
      <c r="L127" s="19"/>
      <c r="M127" s="19"/>
      <c r="N127" s="6"/>
    </row>
    <row r="128" spans="1:14" ht="12.75" customHeight="1">
      <c r="A128" s="95">
        <v>45169</v>
      </c>
      <c r="B128" s="99">
        <v>0.72901856600000003</v>
      </c>
      <c r="C128" s="99"/>
      <c r="D128" s="12"/>
      <c r="E128" s="70"/>
      <c r="F128" s="19"/>
      <c r="G128" s="91"/>
      <c r="H128" s="19"/>
      <c r="I128" s="19"/>
      <c r="J128" s="14"/>
      <c r="K128" s="19"/>
      <c r="L128" s="19"/>
      <c r="M128" s="19"/>
      <c r="N128" s="6"/>
    </row>
    <row r="129" spans="1:17" ht="12.75" customHeight="1">
      <c r="A129" s="95">
        <v>45176</v>
      </c>
      <c r="B129" s="99">
        <v>0.72243390500000004</v>
      </c>
      <c r="C129" s="99"/>
      <c r="D129" s="12"/>
      <c r="E129" s="70"/>
      <c r="F129" s="19"/>
      <c r="G129" s="91"/>
      <c r="H129" s="19"/>
      <c r="I129" s="19"/>
      <c r="J129" s="14"/>
      <c r="K129" s="19"/>
      <c r="L129" s="19"/>
      <c r="M129" s="19"/>
      <c r="N129" s="6"/>
    </row>
    <row r="130" spans="1:17" ht="12.75" customHeight="1">
      <c r="A130" s="95">
        <v>45183</v>
      </c>
      <c r="B130" s="99">
        <v>0.73605217099999998</v>
      </c>
      <c r="C130" s="99"/>
      <c r="D130" s="12"/>
      <c r="E130" s="70"/>
      <c r="F130" s="19"/>
      <c r="G130" s="91"/>
      <c r="H130" s="19"/>
      <c r="I130" s="19"/>
      <c r="J130" s="14"/>
      <c r="K130" s="19"/>
      <c r="L130" s="19"/>
      <c r="M130" s="19"/>
      <c r="N130" s="6"/>
    </row>
    <row r="131" spans="1:17" ht="12.75" customHeight="1">
      <c r="A131" s="95">
        <v>45190</v>
      </c>
      <c r="B131" s="99">
        <v>0.74372177100000003</v>
      </c>
      <c r="C131" s="99"/>
      <c r="D131" s="12"/>
      <c r="E131" s="70"/>
      <c r="F131" s="19"/>
      <c r="G131" s="91"/>
      <c r="H131" s="19"/>
      <c r="I131" s="19"/>
      <c r="J131" s="14"/>
      <c r="K131" s="19"/>
      <c r="L131" s="19"/>
      <c r="M131" s="19"/>
      <c r="N131" s="6"/>
    </row>
    <row r="132" spans="1:17" ht="12.75" customHeight="1">
      <c r="A132" s="95">
        <v>45197</v>
      </c>
      <c r="B132" s="99">
        <v>0.74597278099999997</v>
      </c>
      <c r="C132" s="99"/>
      <c r="D132" s="12"/>
      <c r="E132" s="70"/>
      <c r="F132" s="19"/>
      <c r="G132" s="91"/>
      <c r="H132" s="19"/>
      <c r="I132" s="19"/>
      <c r="J132" s="14"/>
      <c r="K132" s="19"/>
      <c r="L132" s="19"/>
      <c r="M132" s="19"/>
      <c r="N132" s="6"/>
    </row>
    <row r="133" spans="1:17" ht="12.75" customHeight="1">
      <c r="A133" s="95">
        <v>45204</v>
      </c>
      <c r="B133" s="99">
        <v>0.74619732500000002</v>
      </c>
      <c r="C133" s="99"/>
      <c r="D133" s="12"/>
      <c r="E133" s="70"/>
      <c r="F133" s="19"/>
      <c r="G133" s="91"/>
      <c r="H133" s="19"/>
      <c r="I133" s="19"/>
      <c r="J133" s="14"/>
      <c r="K133" s="19"/>
      <c r="L133" s="19"/>
      <c r="M133" s="19"/>
      <c r="N133" s="6"/>
    </row>
    <row r="134" spans="1:17" ht="12.75" customHeight="1">
      <c r="A134" s="95">
        <v>45211</v>
      </c>
      <c r="B134" s="99">
        <v>0.74483345199999995</v>
      </c>
      <c r="C134" s="99"/>
      <c r="D134" s="12"/>
      <c r="E134" s="70"/>
      <c r="F134" s="19"/>
      <c r="G134" s="91"/>
      <c r="H134" s="19"/>
      <c r="I134" s="19"/>
      <c r="J134" s="14"/>
      <c r="K134" s="19"/>
      <c r="L134" s="19"/>
      <c r="M134" s="19"/>
      <c r="N134" s="6"/>
    </row>
    <row r="135" spans="1:17" ht="12.75" customHeight="1">
      <c r="A135" s="95">
        <v>45218</v>
      </c>
      <c r="B135" s="99">
        <v>0.75209220799999998</v>
      </c>
      <c r="C135" s="99"/>
      <c r="D135" s="12"/>
      <c r="E135" s="70"/>
      <c r="F135" s="19"/>
      <c r="G135" s="91"/>
      <c r="H135" s="19"/>
      <c r="I135" s="19"/>
      <c r="J135" s="14"/>
      <c r="K135" s="19"/>
      <c r="L135" s="19"/>
      <c r="M135" s="19"/>
      <c r="N135" s="6"/>
    </row>
    <row r="136" spans="1:17" ht="12.75" customHeight="1">
      <c r="A136" s="95">
        <v>45225</v>
      </c>
      <c r="B136" s="99">
        <v>0.74623818200000003</v>
      </c>
      <c r="C136" s="99"/>
      <c r="D136" s="12"/>
      <c r="E136" s="70"/>
      <c r="F136" s="19"/>
      <c r="G136" s="91"/>
      <c r="H136" s="19"/>
      <c r="I136" s="19"/>
      <c r="J136" s="14"/>
      <c r="K136" s="19"/>
      <c r="L136" s="19"/>
      <c r="M136" s="19"/>
      <c r="N136" s="6"/>
    </row>
    <row r="137" spans="1:17" ht="12.75" customHeight="1">
      <c r="A137" s="95">
        <v>45232</v>
      </c>
      <c r="B137" s="99">
        <v>0.72586782500000002</v>
      </c>
      <c r="C137" s="99"/>
      <c r="D137" s="12"/>
      <c r="E137" s="70"/>
      <c r="F137" s="19"/>
      <c r="G137" s="91"/>
      <c r="H137" s="19"/>
      <c r="I137" s="19"/>
      <c r="J137" s="14"/>
      <c r="K137" s="19"/>
      <c r="L137" s="19"/>
      <c r="M137" s="19"/>
      <c r="N137" s="6"/>
    </row>
    <row r="138" spans="1:17" ht="12.75" customHeight="1">
      <c r="A138" s="95">
        <v>45239</v>
      </c>
      <c r="B138" s="99">
        <v>0.70596539899999999</v>
      </c>
      <c r="C138" s="99"/>
      <c r="D138" s="12"/>
      <c r="E138" s="70"/>
      <c r="F138" s="19"/>
      <c r="G138" s="91"/>
      <c r="H138" s="19"/>
      <c r="I138" s="19"/>
      <c r="J138" s="14"/>
      <c r="K138" s="19"/>
      <c r="L138" s="19"/>
      <c r="M138" s="19"/>
      <c r="N138" s="6"/>
    </row>
    <row r="139" spans="1:17" ht="12.75" customHeight="1">
      <c r="A139" s="95">
        <v>45246</v>
      </c>
      <c r="B139" s="99">
        <v>0.71763237099999999</v>
      </c>
      <c r="C139" s="99"/>
      <c r="D139" s="12"/>
      <c r="E139" s="70"/>
      <c r="F139" s="19"/>
      <c r="G139" s="91"/>
      <c r="H139" s="19"/>
      <c r="I139" s="19"/>
      <c r="J139" s="14"/>
      <c r="K139" s="19"/>
      <c r="L139" s="19"/>
      <c r="M139" s="19"/>
      <c r="N139" s="6"/>
    </row>
    <row r="140" spans="1:17" ht="12.75" customHeight="1">
      <c r="A140" s="95">
        <v>45253</v>
      </c>
      <c r="B140" s="99">
        <v>0.71663483800000005</v>
      </c>
      <c r="C140" s="99"/>
      <c r="D140" s="12"/>
      <c r="E140" s="70"/>
      <c r="F140" s="19"/>
      <c r="G140" s="91"/>
      <c r="H140" s="91"/>
      <c r="I140" s="91"/>
      <c r="J140" s="9"/>
      <c r="K140" s="8"/>
      <c r="L140" s="8"/>
      <c r="M140" s="8"/>
      <c r="N140" s="8"/>
      <c r="O140" s="6"/>
      <c r="P140" s="6"/>
      <c r="Q140" s="6"/>
    </row>
    <row r="141" spans="1:17" ht="12.75" customHeight="1">
      <c r="A141" s="95">
        <v>45260</v>
      </c>
      <c r="B141" s="99">
        <v>0.71275683599999995</v>
      </c>
      <c r="C141" s="99"/>
      <c r="D141" s="12"/>
      <c r="E141" s="70"/>
      <c r="F141" s="19"/>
      <c r="G141" s="91"/>
      <c r="H141" s="91"/>
      <c r="I141" s="91"/>
      <c r="J141" s="9"/>
      <c r="K141" s="8"/>
      <c r="L141" s="8"/>
      <c r="M141" s="8"/>
      <c r="N141" s="8"/>
      <c r="O141" s="6"/>
      <c r="P141" s="6"/>
      <c r="Q141" s="6"/>
    </row>
    <row r="142" spans="1:17" ht="12.75" customHeight="1">
      <c r="A142" s="95">
        <v>45267</v>
      </c>
      <c r="B142" s="99">
        <v>0.72672201400000003</v>
      </c>
      <c r="C142" s="99"/>
      <c r="D142" s="12"/>
      <c r="E142" s="70"/>
      <c r="F142" s="19"/>
      <c r="G142" s="19"/>
      <c r="H142" s="19"/>
      <c r="I142" s="19"/>
      <c r="J142" s="6"/>
      <c r="K142" s="6"/>
      <c r="L142" s="6"/>
      <c r="M142" s="6"/>
      <c r="N142" s="6"/>
      <c r="O142" s="6"/>
      <c r="P142" s="6"/>
      <c r="Q142" s="6"/>
    </row>
    <row r="143" spans="1:17" ht="12.75" customHeight="1">
      <c r="A143" s="95">
        <v>45274</v>
      </c>
      <c r="B143" s="99">
        <v>0.71616937400000003</v>
      </c>
      <c r="C143" s="99"/>
      <c r="D143" s="12"/>
      <c r="E143" s="70"/>
      <c r="F143" s="19"/>
      <c r="G143" s="19"/>
      <c r="H143" s="19"/>
      <c r="I143" s="19"/>
    </row>
    <row r="144" spans="1:17" ht="12.75" customHeight="1">
      <c r="A144" s="95">
        <v>45281</v>
      </c>
      <c r="B144" s="99">
        <v>0.71022709100000003</v>
      </c>
      <c r="C144" s="99"/>
      <c r="D144" s="12"/>
      <c r="E144" s="70"/>
      <c r="F144" s="19"/>
      <c r="G144" s="19"/>
      <c r="H144" s="19"/>
      <c r="I144" s="19"/>
    </row>
    <row r="145" spans="1:10" ht="12.75" customHeight="1">
      <c r="A145" s="95">
        <v>45288</v>
      </c>
      <c r="B145" s="99">
        <v>0.72117814099999999</v>
      </c>
      <c r="C145" s="99"/>
      <c r="D145" s="12"/>
      <c r="E145" s="70"/>
      <c r="F145" s="92"/>
      <c r="G145" s="92"/>
      <c r="H145" s="92"/>
      <c r="I145" s="92"/>
      <c r="J145" s="23"/>
    </row>
    <row r="146" spans="1:10" ht="12.75" customHeight="1">
      <c r="A146" s="95">
        <v>45295</v>
      </c>
      <c r="B146" s="99">
        <v>0.72627534800000004</v>
      </c>
      <c r="C146" s="99"/>
      <c r="D146" s="12"/>
      <c r="E146" s="70"/>
      <c r="F146" s="19"/>
      <c r="G146" s="19"/>
      <c r="H146" s="19"/>
      <c r="I146" s="19"/>
    </row>
    <row r="147" spans="1:10" ht="12.75" customHeight="1">
      <c r="A147" s="95">
        <v>45302</v>
      </c>
      <c r="B147" s="99">
        <v>0.73209318700000003</v>
      </c>
      <c r="C147" s="99"/>
      <c r="D147" s="12"/>
      <c r="E147" s="70"/>
      <c r="F147" s="19"/>
      <c r="G147" s="19"/>
      <c r="H147" s="19"/>
      <c r="I147" s="19"/>
    </row>
    <row r="148" spans="1:10" ht="12.75" customHeight="1">
      <c r="A148" s="95">
        <v>45309</v>
      </c>
      <c r="B148" s="99">
        <v>0.73396317700000002</v>
      </c>
      <c r="C148" s="99"/>
      <c r="D148" s="12"/>
      <c r="E148" s="70"/>
      <c r="F148" s="19"/>
      <c r="G148" s="19"/>
      <c r="H148" s="19"/>
      <c r="I148" s="19"/>
    </row>
    <row r="149" spans="1:10" ht="12.75" customHeight="1">
      <c r="A149" s="95">
        <v>45316</v>
      </c>
      <c r="B149" s="99">
        <v>0.74388574500000004</v>
      </c>
      <c r="C149" s="99"/>
      <c r="D149" s="12"/>
      <c r="E149" s="70"/>
      <c r="F149" s="19"/>
      <c r="G149" s="19"/>
      <c r="H149" s="19"/>
      <c r="I149" s="19"/>
    </row>
    <row r="150" spans="1:10" ht="12.75" customHeight="1">
      <c r="A150" s="95">
        <v>45323</v>
      </c>
      <c r="B150" s="99">
        <v>0.75332692800000001</v>
      </c>
      <c r="C150" s="99"/>
      <c r="D150" s="12"/>
      <c r="E150" s="70"/>
      <c r="F150" s="19"/>
      <c r="G150" s="19"/>
      <c r="H150" s="19"/>
      <c r="I150" s="19"/>
    </row>
    <row r="151" spans="1:10" ht="12.75" customHeight="1">
      <c r="A151" s="95">
        <v>45330</v>
      </c>
      <c r="B151" s="99">
        <v>0.76441279900000003</v>
      </c>
      <c r="C151" s="99"/>
      <c r="D151" s="12"/>
      <c r="E151" s="70"/>
      <c r="F151" s="19"/>
      <c r="G151" s="19"/>
      <c r="H151" s="19"/>
      <c r="I151" s="19"/>
    </row>
    <row r="152" spans="1:10" ht="12.75" customHeight="1">
      <c r="A152" s="95">
        <v>45337</v>
      </c>
      <c r="B152" s="99">
        <v>0.780523258</v>
      </c>
      <c r="C152" s="99"/>
      <c r="D152" s="12"/>
      <c r="E152" s="70"/>
      <c r="F152" s="19"/>
      <c r="G152" s="19"/>
      <c r="H152" s="19"/>
      <c r="I152" s="19"/>
    </row>
    <row r="153" spans="1:10" ht="12.75" customHeight="1">
      <c r="A153" s="95">
        <v>45344</v>
      </c>
      <c r="B153" s="99">
        <v>0.76836172899999999</v>
      </c>
      <c r="C153" s="99"/>
      <c r="D153" s="12"/>
      <c r="E153" s="70"/>
      <c r="F153" s="19"/>
      <c r="G153" s="19"/>
      <c r="H153" s="19"/>
      <c r="I153" s="19"/>
    </row>
    <row r="154" spans="1:10" ht="12.75" customHeight="1">
      <c r="A154" s="95">
        <v>45351</v>
      </c>
      <c r="B154" s="99">
        <v>0.77271084199999995</v>
      </c>
      <c r="C154" s="99"/>
      <c r="D154" s="12"/>
      <c r="E154" s="70"/>
      <c r="F154" s="19"/>
      <c r="G154" s="19"/>
      <c r="H154" s="19"/>
      <c r="I154" s="19"/>
    </row>
    <row r="155" spans="1:10" ht="12.75" customHeight="1">
      <c r="A155" s="95">
        <v>45358</v>
      </c>
      <c r="B155" s="99">
        <v>0.78029975100000004</v>
      </c>
      <c r="C155" s="99"/>
      <c r="D155" s="95"/>
      <c r="E155" s="70"/>
      <c r="F155" s="19"/>
      <c r="G155" s="19"/>
      <c r="H155" s="19"/>
      <c r="I155" s="19"/>
    </row>
    <row r="156" spans="1:10" ht="12.75" customHeight="1">
      <c r="A156" s="95">
        <v>45365</v>
      </c>
      <c r="B156" s="99">
        <v>0.77528831399999998</v>
      </c>
      <c r="C156" s="99"/>
      <c r="D156" s="95"/>
      <c r="E156" s="70"/>
      <c r="F156" s="19"/>
      <c r="G156" s="19"/>
      <c r="H156" s="19"/>
      <c r="I156" s="19"/>
    </row>
    <row r="157" spans="1:10" ht="12.75" customHeight="1">
      <c r="A157" s="95">
        <v>45372</v>
      </c>
      <c r="B157" s="99">
        <v>0.78104036300000002</v>
      </c>
      <c r="C157" s="99"/>
      <c r="D157" s="95"/>
      <c r="E157" s="70"/>
      <c r="F157" s="19"/>
      <c r="G157" s="19"/>
      <c r="H157" s="19"/>
      <c r="I157" s="19"/>
    </row>
    <row r="158" spans="1:10" ht="12.75" customHeight="1">
      <c r="A158" s="95">
        <v>45379</v>
      </c>
      <c r="B158" s="99">
        <v>0.78033687699999998</v>
      </c>
      <c r="C158" s="99"/>
      <c r="D158" s="95"/>
      <c r="E158" s="70"/>
      <c r="F158" s="19"/>
      <c r="G158" s="19"/>
      <c r="H158" s="19"/>
      <c r="I158" s="19"/>
    </row>
    <row r="159" spans="1:10" ht="12.75" customHeight="1">
      <c r="A159" s="95">
        <v>45386</v>
      </c>
      <c r="B159" s="99">
        <v>0.77655318699999998</v>
      </c>
      <c r="C159" s="99"/>
      <c r="D159" s="95"/>
      <c r="E159" s="70"/>
      <c r="F159" s="19"/>
      <c r="G159" s="19"/>
      <c r="H159" s="19"/>
      <c r="I159" s="19"/>
    </row>
    <row r="160" spans="1:10" ht="12.75" customHeight="1">
      <c r="A160" s="95">
        <v>45393</v>
      </c>
      <c r="B160" s="99">
        <v>0.75055563300000006</v>
      </c>
      <c r="C160" s="99"/>
      <c r="D160" s="95"/>
      <c r="E160" s="70"/>
      <c r="F160" s="19"/>
      <c r="G160" s="19"/>
      <c r="H160" s="19"/>
      <c r="I160" s="19"/>
    </row>
    <row r="161" spans="1:9" ht="12.75" customHeight="1">
      <c r="A161" s="95">
        <v>45400</v>
      </c>
      <c r="B161" s="99">
        <v>0.72281196400000003</v>
      </c>
      <c r="C161" s="99"/>
      <c r="D161" s="95"/>
      <c r="E161" s="70"/>
      <c r="F161" s="19"/>
      <c r="G161" s="19"/>
      <c r="H161" s="19"/>
      <c r="I161" s="19"/>
    </row>
    <row r="162" spans="1:9" ht="12.75" customHeight="1">
      <c r="A162" s="95">
        <v>45407</v>
      </c>
      <c r="B162" s="99">
        <v>0.72507516400000005</v>
      </c>
      <c r="C162" s="99"/>
      <c r="D162" s="95"/>
      <c r="E162" s="70"/>
      <c r="F162" s="19"/>
      <c r="G162" s="19"/>
      <c r="H162" s="19"/>
      <c r="I162" s="19"/>
    </row>
    <row r="163" spans="1:9" ht="12.75" customHeight="1">
      <c r="A163" s="95">
        <v>45414</v>
      </c>
      <c r="B163" s="99">
        <v>0.68918295200000002</v>
      </c>
      <c r="C163" s="99"/>
      <c r="D163" s="95"/>
      <c r="E163" s="70"/>
      <c r="F163" s="19"/>
      <c r="G163" s="19"/>
      <c r="H163" s="19"/>
      <c r="I163" s="19"/>
    </row>
    <row r="164" spans="1:9" ht="12.75" customHeight="1">
      <c r="A164" s="95">
        <v>45421</v>
      </c>
      <c r="B164" s="99">
        <v>0.71227123000000003</v>
      </c>
      <c r="C164" s="99"/>
      <c r="D164" s="95"/>
      <c r="E164" s="70"/>
      <c r="F164" s="19"/>
      <c r="G164" s="19"/>
      <c r="H164" s="19"/>
      <c r="I164" s="19"/>
    </row>
    <row r="165" spans="1:9" ht="12.75" customHeight="1">
      <c r="A165" s="95">
        <v>45428</v>
      </c>
      <c r="B165" s="99">
        <v>0.70016287099999996</v>
      </c>
      <c r="C165" s="99">
        <v>0.74</v>
      </c>
      <c r="D165" s="95">
        <v>45422</v>
      </c>
      <c r="E165" s="70"/>
      <c r="F165" s="19"/>
      <c r="G165" s="19"/>
      <c r="H165" s="19"/>
      <c r="I165" s="19"/>
    </row>
    <row r="166" spans="1:9" ht="12.75" customHeight="1">
      <c r="A166" s="95">
        <v>45435</v>
      </c>
      <c r="B166" s="99">
        <v>0.73221999599999998</v>
      </c>
      <c r="C166" s="99">
        <v>0.74</v>
      </c>
      <c r="D166" s="95">
        <v>45422</v>
      </c>
      <c r="E166" s="70"/>
      <c r="F166" s="19"/>
      <c r="G166" s="19"/>
      <c r="H166" s="19"/>
      <c r="I166" s="19"/>
    </row>
    <row r="167" spans="1:9" ht="12.75" customHeight="1">
      <c r="A167" s="95">
        <v>45442</v>
      </c>
      <c r="B167" s="99">
        <v>0.71547012899999995</v>
      </c>
      <c r="C167" s="99">
        <v>0.74</v>
      </c>
      <c r="D167" s="95">
        <v>45422</v>
      </c>
      <c r="E167" s="70"/>
      <c r="F167" s="19"/>
      <c r="G167" s="19"/>
      <c r="H167" s="19"/>
      <c r="I167" s="19"/>
    </row>
    <row r="168" spans="1:9" ht="12.75" customHeight="1">
      <c r="A168" s="95">
        <v>45449</v>
      </c>
      <c r="B168" s="99">
        <v>0.68702484799999997</v>
      </c>
      <c r="C168" s="99">
        <v>0.74</v>
      </c>
      <c r="D168" s="95">
        <v>45422</v>
      </c>
      <c r="E168" s="70"/>
      <c r="F168" s="19"/>
      <c r="G168" s="19"/>
      <c r="H168" s="19"/>
      <c r="I168" s="19"/>
    </row>
    <row r="169" spans="1:9" ht="12.75" customHeight="1">
      <c r="A169" s="95">
        <v>45456</v>
      </c>
      <c r="B169" s="99">
        <v>0.66659512399999998</v>
      </c>
      <c r="C169" s="99">
        <v>0.7</v>
      </c>
      <c r="D169" s="95">
        <v>45455</v>
      </c>
      <c r="E169" s="70"/>
      <c r="F169" s="19"/>
      <c r="G169" s="19"/>
      <c r="H169" s="19"/>
      <c r="I169" s="19"/>
    </row>
    <row r="170" spans="1:9" ht="12.75" customHeight="1">
      <c r="A170" s="95">
        <v>45463</v>
      </c>
      <c r="B170" s="99">
        <v>0.67193502199999999</v>
      </c>
      <c r="C170" s="99">
        <v>0.7</v>
      </c>
      <c r="D170" s="95">
        <v>45455</v>
      </c>
      <c r="E170" s="70"/>
      <c r="F170" s="19"/>
      <c r="G170" s="19"/>
      <c r="H170" s="19"/>
      <c r="I170" s="19"/>
    </row>
    <row r="171" spans="1:9" ht="12.75" customHeight="1">
      <c r="A171" s="95">
        <v>45470</v>
      </c>
      <c r="B171" s="99">
        <v>0.69186238099999997</v>
      </c>
      <c r="C171" s="99">
        <v>0.7</v>
      </c>
      <c r="D171" s="95">
        <v>45455</v>
      </c>
      <c r="E171" s="70"/>
      <c r="F171" s="19"/>
      <c r="G171" s="19"/>
      <c r="H171" s="19"/>
      <c r="I171" s="19"/>
    </row>
    <row r="172" spans="1:9" ht="12.75" customHeight="1">
      <c r="A172" s="95">
        <v>45477</v>
      </c>
      <c r="B172" s="99">
        <v>0.671778773</v>
      </c>
      <c r="C172" s="99">
        <v>0.7</v>
      </c>
      <c r="D172" s="95">
        <v>45455</v>
      </c>
      <c r="E172" s="70"/>
      <c r="F172" s="19"/>
      <c r="G172" s="19"/>
      <c r="H172" s="19"/>
      <c r="I172" s="19"/>
    </row>
    <row r="173" spans="1:9" ht="12.75" customHeight="1">
      <c r="A173" s="95">
        <v>45484</v>
      </c>
      <c r="B173" s="99">
        <v>0.65833051600000003</v>
      </c>
      <c r="C173" s="99">
        <v>0.7</v>
      </c>
      <c r="D173" s="95">
        <v>45455</v>
      </c>
      <c r="E173" s="70"/>
      <c r="F173" s="19"/>
      <c r="G173" s="19"/>
      <c r="H173" s="19"/>
      <c r="I173" s="19"/>
    </row>
    <row r="174" spans="1:9" ht="12.75" customHeight="1">
      <c r="A174" s="95">
        <v>45491</v>
      </c>
      <c r="B174" s="99">
        <v>0.66862370699999996</v>
      </c>
      <c r="C174" s="99">
        <v>0.68</v>
      </c>
      <c r="D174" s="95">
        <v>45485</v>
      </c>
      <c r="E174" s="70"/>
      <c r="F174" s="19"/>
      <c r="G174" s="19"/>
      <c r="H174" s="19"/>
      <c r="I174" s="19"/>
    </row>
    <row r="175" spans="1:9" ht="12.75" customHeight="1">
      <c r="A175" s="95">
        <v>45498</v>
      </c>
      <c r="B175" s="99">
        <v>0.63768910899999998</v>
      </c>
      <c r="C175" s="99">
        <v>0.68</v>
      </c>
      <c r="D175" s="95">
        <v>45485</v>
      </c>
      <c r="E175" s="70"/>
      <c r="F175" s="19"/>
      <c r="G175" s="19"/>
      <c r="H175" s="19"/>
      <c r="I175" s="19"/>
    </row>
    <row r="176" spans="1:9" ht="12.75" customHeight="1">
      <c r="A176" s="95">
        <v>45505</v>
      </c>
      <c r="B176" s="99">
        <v>0.62841163700000002</v>
      </c>
      <c r="C176" s="99">
        <v>0.68</v>
      </c>
      <c r="D176" s="95">
        <v>45485</v>
      </c>
      <c r="E176" s="70"/>
      <c r="F176" s="19"/>
      <c r="G176" s="19"/>
      <c r="H176" s="19"/>
      <c r="I176" s="19"/>
    </row>
    <row r="177" spans="1:10" ht="12.75" customHeight="1">
      <c r="A177" s="95">
        <v>45512</v>
      </c>
      <c r="B177" s="99">
        <v>0.618848273</v>
      </c>
      <c r="C177" s="99">
        <v>0.68</v>
      </c>
      <c r="D177" s="95">
        <v>45485</v>
      </c>
      <c r="E177" s="70"/>
      <c r="F177" s="19"/>
      <c r="G177" s="19"/>
      <c r="H177" s="19"/>
      <c r="I177" s="19"/>
    </row>
    <row r="178" spans="1:10" ht="12.75" customHeight="1">
      <c r="A178" s="95">
        <v>45519</v>
      </c>
      <c r="B178" s="99">
        <v>0.61899652999999999</v>
      </c>
      <c r="C178" s="99">
        <v>0.66</v>
      </c>
      <c r="D178" s="95">
        <v>45516</v>
      </c>
      <c r="E178" s="70"/>
      <c r="F178" s="19"/>
      <c r="G178" s="19"/>
      <c r="H178" s="19"/>
      <c r="I178" s="19"/>
    </row>
    <row r="179" spans="1:10" ht="12.75" customHeight="1">
      <c r="A179" s="95">
        <v>45526</v>
      </c>
      <c r="B179" s="99">
        <v>0.64032164800000002</v>
      </c>
      <c r="C179" s="99">
        <v>0.66</v>
      </c>
      <c r="D179" s="95">
        <v>45516</v>
      </c>
      <c r="E179" s="70"/>
      <c r="F179" s="19"/>
      <c r="G179" s="19"/>
      <c r="H179" s="19"/>
      <c r="I179" s="19"/>
    </row>
    <row r="180" spans="1:10" ht="12.75" customHeight="1">
      <c r="A180" s="95">
        <v>45533</v>
      </c>
      <c r="B180" s="99">
        <v>0.64672166799999997</v>
      </c>
      <c r="C180" s="99">
        <v>0.66</v>
      </c>
      <c r="D180" s="95">
        <v>45516</v>
      </c>
      <c r="E180" s="70"/>
      <c r="F180" s="19"/>
      <c r="G180" s="19"/>
      <c r="H180" s="19"/>
      <c r="I180" s="19"/>
    </row>
    <row r="181" spans="1:10" ht="12.75" customHeight="1">
      <c r="A181" s="95">
        <v>45540</v>
      </c>
      <c r="B181" s="99">
        <v>0.64200033700000003</v>
      </c>
      <c r="C181" s="99">
        <v>0.66</v>
      </c>
      <c r="D181" s="95">
        <v>45516</v>
      </c>
      <c r="E181" s="70"/>
      <c r="F181" s="19"/>
      <c r="G181" s="19"/>
      <c r="H181" s="19"/>
      <c r="I181" s="19"/>
    </row>
    <row r="182" spans="1:10" ht="12.75" customHeight="1">
      <c r="A182" s="95">
        <v>45547</v>
      </c>
      <c r="B182" s="99">
        <v>0.64814413500000001</v>
      </c>
      <c r="C182" s="99">
        <v>0.66</v>
      </c>
      <c r="D182" s="95">
        <v>45547</v>
      </c>
      <c r="E182" s="70"/>
      <c r="F182" s="19"/>
      <c r="G182" s="19"/>
      <c r="H182" s="19"/>
      <c r="I182" s="19"/>
    </row>
    <row r="183" spans="1:10" ht="12.75" customHeight="1">
      <c r="A183" s="95">
        <v>45554</v>
      </c>
      <c r="B183" s="99">
        <v>0.67467231800000005</v>
      </c>
      <c r="C183" s="99">
        <v>0.66</v>
      </c>
      <c r="D183" s="95">
        <v>45547</v>
      </c>
      <c r="E183" s="70"/>
      <c r="F183" s="19"/>
      <c r="G183" s="19"/>
      <c r="H183" s="19"/>
      <c r="I183" s="19"/>
    </row>
    <row r="184" spans="1:10" ht="12.75" customHeight="1">
      <c r="A184" s="95">
        <v>45561</v>
      </c>
      <c r="B184" s="99">
        <v>0.67715944299999997</v>
      </c>
      <c r="C184" s="99">
        <v>0.66</v>
      </c>
      <c r="D184" s="95">
        <v>45547</v>
      </c>
      <c r="E184" s="70"/>
      <c r="F184" s="19"/>
      <c r="G184" s="19"/>
      <c r="H184" s="19"/>
      <c r="I184" s="19"/>
    </row>
    <row r="185" spans="1:10" ht="12.75" customHeight="1">
      <c r="A185" s="95">
        <v>45568</v>
      </c>
      <c r="B185" s="99">
        <v>0.67478299100000005</v>
      </c>
      <c r="C185" s="99">
        <v>0.66</v>
      </c>
      <c r="D185" s="95">
        <v>45547</v>
      </c>
      <c r="E185" s="70"/>
      <c r="F185" s="19"/>
      <c r="G185" s="19"/>
      <c r="H185" s="19"/>
      <c r="I185" s="19"/>
    </row>
    <row r="186" spans="1:10" ht="12.75" customHeight="1">
      <c r="A186" s="95">
        <v>45575</v>
      </c>
      <c r="B186" s="99">
        <v>0.67434144900000004</v>
      </c>
      <c r="C186" s="99">
        <v>0.66</v>
      </c>
      <c r="D186" s="95">
        <v>45547</v>
      </c>
      <c r="E186" s="70"/>
      <c r="F186" s="19"/>
      <c r="G186" s="19"/>
      <c r="H186" s="19"/>
      <c r="I186" s="19"/>
    </row>
    <row r="187" spans="1:10" ht="12.75" customHeight="1">
      <c r="A187" s="95">
        <v>45582</v>
      </c>
      <c r="B187" s="99">
        <v>0.65633547599999997</v>
      </c>
      <c r="C187" s="99">
        <v>0.66</v>
      </c>
      <c r="D187" s="95">
        <v>45576</v>
      </c>
      <c r="E187" s="70"/>
      <c r="F187" s="19"/>
      <c r="G187" s="19"/>
      <c r="H187" s="19"/>
      <c r="I187" s="19"/>
    </row>
    <row r="188" spans="1:10" ht="12.75" customHeight="1">
      <c r="A188" s="95">
        <v>45589</v>
      </c>
      <c r="B188" s="99">
        <v>0.66367222400000003</v>
      </c>
      <c r="C188" s="99">
        <v>0.66</v>
      </c>
      <c r="D188" s="95">
        <v>45576</v>
      </c>
      <c r="E188" s="70"/>
      <c r="F188" s="19"/>
      <c r="G188" s="19"/>
      <c r="H188" s="19"/>
      <c r="I188" s="19"/>
      <c r="J188" s="13"/>
    </row>
    <row r="189" spans="1:10" ht="12.75" customHeight="1">
      <c r="A189" s="95">
        <v>45596</v>
      </c>
      <c r="B189" s="99">
        <v>0.64674444799999997</v>
      </c>
      <c r="C189" s="99">
        <v>0.66</v>
      </c>
      <c r="D189" s="95">
        <v>45576</v>
      </c>
      <c r="E189" s="70"/>
      <c r="F189" s="19"/>
      <c r="G189" s="19"/>
      <c r="H189" s="19"/>
      <c r="I189" s="19"/>
    </row>
    <row r="190" spans="1:10" ht="12.75" customHeight="1">
      <c r="A190" s="95">
        <v>45603</v>
      </c>
      <c r="B190" s="99">
        <v>0.66082899500000003</v>
      </c>
      <c r="C190" s="99">
        <v>0.66</v>
      </c>
      <c r="D190" s="95">
        <v>45576</v>
      </c>
      <c r="E190" s="70"/>
      <c r="F190" s="19"/>
      <c r="G190" s="19"/>
      <c r="H190" s="19"/>
      <c r="I190" s="19"/>
    </row>
    <row r="191" spans="1:10" ht="12.75" customHeight="1">
      <c r="A191" s="95">
        <v>45610</v>
      </c>
      <c r="B191" s="99">
        <v>0.63381454000000004</v>
      </c>
      <c r="C191" s="99">
        <v>0.66</v>
      </c>
      <c r="D191" s="95">
        <v>45604</v>
      </c>
      <c r="E191" s="70"/>
      <c r="F191" s="19"/>
      <c r="G191" s="19"/>
      <c r="H191" s="19"/>
      <c r="I191" s="19"/>
    </row>
    <row r="192" spans="1:10" ht="12.75" customHeight="1">
      <c r="A192" s="95">
        <v>45617</v>
      </c>
      <c r="B192" s="99">
        <v>0.63477564099999995</v>
      </c>
      <c r="C192" s="99">
        <v>0.66</v>
      </c>
      <c r="D192" s="95">
        <v>45604</v>
      </c>
      <c r="E192" s="70"/>
      <c r="F192" s="19"/>
      <c r="G192" s="19"/>
      <c r="H192" s="19"/>
      <c r="I192" s="19"/>
    </row>
    <row r="193" spans="1:10" ht="12.75" customHeight="1">
      <c r="A193" s="95">
        <v>45624</v>
      </c>
      <c r="B193" s="99">
        <v>0.65433959600000002</v>
      </c>
      <c r="C193" s="99">
        <v>0.66</v>
      </c>
      <c r="D193" s="95">
        <v>45604</v>
      </c>
      <c r="E193" s="70"/>
      <c r="F193" s="19"/>
      <c r="G193" s="19"/>
      <c r="H193" s="19"/>
      <c r="I193" s="19"/>
      <c r="J193" s="13"/>
    </row>
    <row r="194" spans="1:10" ht="12.75" customHeight="1">
      <c r="A194" s="95">
        <v>45631</v>
      </c>
      <c r="B194" s="99">
        <v>0.644575393</v>
      </c>
      <c r="C194" s="99">
        <v>0.66</v>
      </c>
      <c r="D194" s="95">
        <v>45604</v>
      </c>
      <c r="E194" s="70"/>
      <c r="F194" s="19"/>
      <c r="G194" s="19"/>
      <c r="H194" s="19"/>
      <c r="I194" s="19"/>
    </row>
    <row r="195" spans="1:10" ht="12.75" customHeight="1">
      <c r="A195" s="95">
        <v>45638</v>
      </c>
      <c r="B195" s="99">
        <v>0.63217689300000002</v>
      </c>
      <c r="C195" s="99">
        <v>0.66</v>
      </c>
      <c r="D195" s="95">
        <v>45636</v>
      </c>
      <c r="E195" s="70"/>
      <c r="F195" s="19"/>
      <c r="G195" s="19"/>
      <c r="H195" s="19"/>
      <c r="I195" s="19"/>
    </row>
    <row r="196" spans="1:10" ht="12.75" customHeight="1">
      <c r="A196" s="95">
        <v>45645</v>
      </c>
      <c r="B196" s="99">
        <v>0.61470037899999996</v>
      </c>
      <c r="C196" s="99">
        <v>0.66</v>
      </c>
      <c r="D196" s="95">
        <v>45636</v>
      </c>
      <c r="E196" s="70"/>
      <c r="F196" s="19"/>
      <c r="G196" s="19"/>
      <c r="H196" s="19"/>
      <c r="I196" s="19"/>
    </row>
    <row r="197" spans="1:10" ht="12.75" customHeight="1">
      <c r="A197" s="95">
        <v>45652</v>
      </c>
      <c r="B197" s="99">
        <v>0.62142671900000002</v>
      </c>
      <c r="C197" s="99">
        <v>0.66</v>
      </c>
      <c r="D197" s="95">
        <v>45636</v>
      </c>
      <c r="E197" s="70"/>
      <c r="F197" s="19"/>
      <c r="G197" s="19"/>
      <c r="H197" s="19"/>
      <c r="I197" s="19"/>
      <c r="J197" s="13"/>
    </row>
    <row r="198" spans="1:10" ht="12.75" customHeight="1">
      <c r="A198" s="95">
        <v>45659</v>
      </c>
      <c r="B198" s="99">
        <v>0.62548857920489298</v>
      </c>
      <c r="C198" s="99">
        <v>0.66</v>
      </c>
      <c r="D198" s="95">
        <v>45636</v>
      </c>
      <c r="E198" s="70"/>
      <c r="F198" s="19"/>
      <c r="G198" s="19"/>
      <c r="H198" s="19"/>
      <c r="I198" s="19"/>
    </row>
    <row r="199" spans="1:10" ht="12.75" customHeight="1">
      <c r="A199" s="95">
        <f>A198+7</f>
        <v>45666</v>
      </c>
      <c r="B199" s="99">
        <v>0.62510278919469897</v>
      </c>
      <c r="C199" s="99">
        <v>0.66</v>
      </c>
      <c r="D199" s="95">
        <v>45636</v>
      </c>
      <c r="E199" s="70"/>
      <c r="F199" s="19"/>
      <c r="G199" s="19"/>
      <c r="H199" s="19"/>
      <c r="I199" s="19"/>
    </row>
    <row r="200" spans="1:10" ht="12.75" customHeight="1">
      <c r="A200" s="95">
        <f t="shared" ref="A200:A236" si="4">A199+7</f>
        <v>45673</v>
      </c>
      <c r="B200" s="99">
        <v>0.61238401243628904</v>
      </c>
      <c r="C200" s="99">
        <v>0.65</v>
      </c>
      <c r="D200" s="95">
        <v>45667</v>
      </c>
      <c r="E200" s="70"/>
      <c r="F200" s="19"/>
      <c r="G200" s="19"/>
      <c r="H200" s="19"/>
      <c r="I200" s="19"/>
    </row>
    <row r="201" spans="1:10" ht="12.75" customHeight="1">
      <c r="A201" s="95">
        <f t="shared" si="4"/>
        <v>45680</v>
      </c>
      <c r="B201" s="99">
        <v>0.61759471580020397</v>
      </c>
      <c r="C201" s="99">
        <v>0.65</v>
      </c>
      <c r="D201" s="95">
        <v>45667</v>
      </c>
      <c r="E201" s="70"/>
      <c r="F201" s="19"/>
      <c r="G201" s="19"/>
      <c r="H201" s="19"/>
      <c r="I201" s="19"/>
    </row>
    <row r="202" spans="1:10" ht="12.75" customHeight="1">
      <c r="A202" s="95">
        <f t="shared" si="4"/>
        <v>45687</v>
      </c>
      <c r="B202" s="99">
        <v>0.60969114801223201</v>
      </c>
      <c r="C202" s="99">
        <v>0.65</v>
      </c>
      <c r="D202" s="95">
        <v>45667</v>
      </c>
      <c r="E202" s="70"/>
      <c r="F202" s="19"/>
      <c r="G202" s="19"/>
      <c r="H202" s="19"/>
      <c r="I202" s="19"/>
    </row>
    <row r="203" spans="1:10" ht="12.75" customHeight="1">
      <c r="A203" s="95">
        <f t="shared" si="4"/>
        <v>45694</v>
      </c>
      <c r="B203" s="99">
        <v>0.613869</v>
      </c>
      <c r="C203" s="99">
        <v>0.65</v>
      </c>
      <c r="D203" s="95">
        <v>45667</v>
      </c>
      <c r="E203" s="70"/>
      <c r="F203" s="19"/>
      <c r="G203" s="19"/>
      <c r="H203" s="19"/>
      <c r="I203" s="19"/>
      <c r="J203" s="13"/>
    </row>
    <row r="204" spans="1:10" ht="12.75" customHeight="1">
      <c r="A204" s="95">
        <f t="shared" si="4"/>
        <v>45701</v>
      </c>
      <c r="B204" s="99">
        <v>0.61756800000000001</v>
      </c>
      <c r="C204" s="99">
        <v>0.63500000000000001</v>
      </c>
      <c r="D204" s="95">
        <v>45699</v>
      </c>
      <c r="E204" s="70"/>
      <c r="F204" s="19"/>
      <c r="G204" s="19"/>
      <c r="H204" s="19"/>
      <c r="I204" s="19"/>
    </row>
    <row r="205" spans="1:10" ht="12.75" customHeight="1">
      <c r="A205" s="95">
        <f t="shared" si="4"/>
        <v>45708</v>
      </c>
      <c r="B205" s="99">
        <v>0.61409000000000002</v>
      </c>
      <c r="C205" s="99">
        <v>0.63500000000000001</v>
      </c>
      <c r="D205" s="95">
        <v>45699</v>
      </c>
      <c r="E205" s="70"/>
      <c r="F205" s="19"/>
      <c r="G205" s="19"/>
      <c r="H205" s="19"/>
      <c r="I205" s="19"/>
    </row>
    <row r="206" spans="1:10" ht="12.75" customHeight="1">
      <c r="A206" s="95">
        <f t="shared" si="4"/>
        <v>45715</v>
      </c>
      <c r="B206" s="99">
        <v>0.61000500000000002</v>
      </c>
      <c r="C206" s="99">
        <v>0.63500000000000001</v>
      </c>
      <c r="D206" s="95">
        <v>45699</v>
      </c>
      <c r="E206" s="70"/>
      <c r="F206" s="19"/>
      <c r="G206" s="19"/>
      <c r="H206" s="19"/>
      <c r="I206" s="19"/>
    </row>
    <row r="207" spans="1:10" ht="12.75" customHeight="1">
      <c r="A207" s="95">
        <f t="shared" si="4"/>
        <v>45722</v>
      </c>
      <c r="B207" s="99">
        <v>0.61754399999999998</v>
      </c>
      <c r="C207" s="99">
        <v>0.63500000000000001</v>
      </c>
      <c r="D207" s="95">
        <v>45699</v>
      </c>
      <c r="E207" s="70"/>
      <c r="F207" s="19"/>
      <c r="G207" s="19"/>
      <c r="H207" s="19"/>
      <c r="I207" s="19"/>
      <c r="J207" s="13"/>
    </row>
    <row r="208" spans="1:10" ht="12.75" customHeight="1">
      <c r="A208" s="95">
        <f t="shared" si="4"/>
        <v>45729</v>
      </c>
      <c r="B208" s="99">
        <v>0.62567099999999998</v>
      </c>
      <c r="C208" s="99">
        <v>0.63</v>
      </c>
      <c r="D208" s="95">
        <v>45727</v>
      </c>
      <c r="E208" s="70"/>
      <c r="F208" s="19"/>
      <c r="G208" s="19"/>
      <c r="H208" s="19"/>
      <c r="I208" s="19"/>
    </row>
    <row r="209" spans="1:10" ht="12.75" customHeight="1">
      <c r="A209" s="95">
        <f t="shared" si="4"/>
        <v>45736</v>
      </c>
      <c r="B209" s="99">
        <v>0.62482599999999999</v>
      </c>
      <c r="C209" s="99">
        <v>0.63</v>
      </c>
      <c r="D209" s="95">
        <v>45727</v>
      </c>
      <c r="E209" s="70"/>
      <c r="F209" s="19"/>
      <c r="G209" s="19"/>
      <c r="H209" s="19"/>
      <c r="I209" s="19"/>
    </row>
    <row r="210" spans="1:10" ht="12.75" customHeight="1">
      <c r="A210" s="95">
        <f t="shared" si="4"/>
        <v>45743</v>
      </c>
      <c r="B210" s="99">
        <v>0.62729800000000002</v>
      </c>
      <c r="C210" s="99">
        <v>0.63</v>
      </c>
      <c r="D210" s="95">
        <v>45727</v>
      </c>
      <c r="E210" s="70"/>
      <c r="F210" s="19"/>
      <c r="G210" s="19"/>
      <c r="H210" s="19"/>
      <c r="I210" s="19"/>
    </row>
    <row r="211" spans="1:10" ht="12.75" customHeight="1">
      <c r="A211" s="95">
        <f t="shared" si="4"/>
        <v>45750</v>
      </c>
      <c r="B211" s="99">
        <v>0.62423700000000004</v>
      </c>
      <c r="C211" s="99">
        <v>0.63</v>
      </c>
      <c r="D211" s="95">
        <v>45727</v>
      </c>
      <c r="E211" s="70"/>
      <c r="F211" s="19"/>
      <c r="G211" s="19"/>
      <c r="H211" s="19"/>
      <c r="I211" s="19"/>
      <c r="J211" s="13"/>
    </row>
    <row r="212" spans="1:10" ht="12.75" customHeight="1">
      <c r="A212" s="95">
        <f t="shared" si="4"/>
        <v>45757</v>
      </c>
      <c r="B212" s="99">
        <v>0.62763000000000002</v>
      </c>
      <c r="C212" s="99">
        <v>0.63</v>
      </c>
      <c r="D212" s="95">
        <v>45757</v>
      </c>
      <c r="E212" s="70"/>
      <c r="F212" s="19"/>
      <c r="G212" s="19"/>
      <c r="H212" s="19"/>
      <c r="I212" s="19"/>
    </row>
    <row r="213" spans="1:10" ht="12.75" customHeight="1">
      <c r="A213" s="95">
        <f t="shared" si="4"/>
        <v>45764</v>
      </c>
      <c r="B213" s="99">
        <v>0.627637</v>
      </c>
      <c r="C213" s="99">
        <v>0.63</v>
      </c>
      <c r="D213" s="95">
        <v>45757</v>
      </c>
      <c r="E213" s="70"/>
      <c r="F213" s="19"/>
      <c r="G213" s="19"/>
      <c r="H213" s="19"/>
      <c r="I213" s="19"/>
    </row>
    <row r="214" spans="1:10" ht="12.75" customHeight="1">
      <c r="A214" s="95">
        <f t="shared" si="4"/>
        <v>45771</v>
      </c>
      <c r="B214" s="99">
        <v>0.63125200000000004</v>
      </c>
      <c r="C214" s="99">
        <v>0.63</v>
      </c>
      <c r="D214" s="95">
        <v>45757</v>
      </c>
      <c r="E214" s="70"/>
      <c r="F214" s="19"/>
      <c r="G214" s="19"/>
      <c r="H214" s="19"/>
      <c r="I214" s="19"/>
    </row>
    <row r="215" spans="1:10" ht="12.75" customHeight="1">
      <c r="A215" s="95">
        <f t="shared" si="4"/>
        <v>45778</v>
      </c>
      <c r="B215" s="99">
        <v>0.62844800000000001</v>
      </c>
      <c r="C215" s="99">
        <v>0.63</v>
      </c>
      <c r="D215" s="95">
        <v>45757</v>
      </c>
      <c r="E215" s="70"/>
      <c r="F215" s="19"/>
      <c r="G215" s="19"/>
      <c r="H215" s="19"/>
      <c r="I215" s="19"/>
      <c r="J215" s="13" t="s">
        <v>1</v>
      </c>
    </row>
    <row r="216" spans="1:10" ht="12.75" customHeight="1">
      <c r="A216" s="95">
        <f t="shared" si="4"/>
        <v>45785</v>
      </c>
      <c r="B216" s="99"/>
      <c r="C216" s="99"/>
      <c r="D216" s="95"/>
      <c r="E216" s="70"/>
      <c r="F216" s="19"/>
      <c r="G216" s="19"/>
      <c r="H216" s="19"/>
      <c r="I216" s="19"/>
    </row>
    <row r="217" spans="1:10" ht="12.75" customHeight="1">
      <c r="A217" s="95">
        <f t="shared" si="4"/>
        <v>45792</v>
      </c>
      <c r="B217" s="99"/>
      <c r="C217" s="99"/>
      <c r="D217" s="95"/>
      <c r="E217" s="70"/>
      <c r="F217" s="19"/>
      <c r="G217" s="19"/>
      <c r="H217" s="19"/>
      <c r="I217" s="19"/>
    </row>
    <row r="218" spans="1:10" ht="12.75" customHeight="1">
      <c r="A218" s="95">
        <f t="shared" si="4"/>
        <v>45799</v>
      </c>
      <c r="B218" s="99"/>
      <c r="C218" s="99"/>
      <c r="D218" s="95"/>
      <c r="E218" s="70"/>
      <c r="F218" s="19"/>
      <c r="G218" s="19"/>
      <c r="H218" s="19"/>
      <c r="I218" s="19"/>
    </row>
    <row r="219" spans="1:10" ht="12.75" customHeight="1">
      <c r="A219" s="95">
        <f t="shared" si="4"/>
        <v>45806</v>
      </c>
      <c r="B219" s="99"/>
      <c r="C219" s="99"/>
      <c r="D219" s="95"/>
      <c r="E219" s="70"/>
      <c r="F219" s="19"/>
      <c r="G219" s="19"/>
      <c r="H219" s="19"/>
      <c r="I219" s="19"/>
    </row>
    <row r="220" spans="1:10" ht="12.75" customHeight="1">
      <c r="A220" s="95">
        <f t="shared" si="4"/>
        <v>45813</v>
      </c>
      <c r="B220" s="99"/>
      <c r="C220" s="99"/>
      <c r="D220" s="95"/>
      <c r="E220" s="70"/>
      <c r="F220" s="19"/>
      <c r="G220" s="19"/>
      <c r="H220" s="19"/>
      <c r="I220" s="19"/>
    </row>
    <row r="221" spans="1:10" ht="12.75" customHeight="1">
      <c r="A221" s="95">
        <f t="shared" si="4"/>
        <v>45820</v>
      </c>
      <c r="B221" s="99"/>
      <c r="C221" s="99"/>
      <c r="D221" s="95"/>
      <c r="E221" s="70"/>
      <c r="F221" s="19"/>
      <c r="G221" s="19"/>
      <c r="H221" s="19"/>
      <c r="I221" s="19"/>
    </row>
    <row r="222" spans="1:10" ht="12.75" customHeight="1">
      <c r="A222" s="95">
        <f t="shared" si="4"/>
        <v>45827</v>
      </c>
      <c r="B222" s="99"/>
      <c r="C222" s="99"/>
      <c r="D222" s="95"/>
      <c r="E222" s="70"/>
      <c r="F222" s="19"/>
      <c r="G222" s="19"/>
      <c r="H222" s="19"/>
      <c r="I222" s="19"/>
    </row>
    <row r="223" spans="1:10" ht="12.75" customHeight="1">
      <c r="A223" s="95">
        <f t="shared" si="4"/>
        <v>45834</v>
      </c>
      <c r="B223" s="99"/>
      <c r="C223" s="99"/>
      <c r="D223" s="95"/>
      <c r="E223" s="70"/>
      <c r="F223" s="19"/>
      <c r="G223" s="19"/>
      <c r="H223" s="19"/>
      <c r="I223" s="19"/>
    </row>
    <row r="224" spans="1:10" ht="12.75" customHeight="1">
      <c r="A224" s="95">
        <f t="shared" si="4"/>
        <v>45841</v>
      </c>
      <c r="B224" s="99"/>
      <c r="C224" s="99"/>
      <c r="D224" s="95"/>
      <c r="E224" s="70"/>
      <c r="F224" s="19"/>
      <c r="G224" s="19"/>
      <c r="H224" s="19"/>
      <c r="I224" s="19"/>
    </row>
    <row r="225" spans="1:9" ht="12.75" customHeight="1">
      <c r="A225" s="95">
        <f t="shared" si="4"/>
        <v>45848</v>
      </c>
      <c r="B225" s="99"/>
      <c r="C225" s="99"/>
      <c r="D225" s="95"/>
      <c r="E225" s="70"/>
      <c r="F225" s="19"/>
      <c r="G225" s="19"/>
      <c r="H225" s="19"/>
      <c r="I225" s="19"/>
    </row>
    <row r="226" spans="1:9" ht="12.75" customHeight="1">
      <c r="A226" s="95">
        <f t="shared" si="4"/>
        <v>45855</v>
      </c>
      <c r="B226" s="99"/>
      <c r="C226" s="99"/>
      <c r="D226" s="95"/>
      <c r="E226" s="70"/>
      <c r="F226" s="19"/>
      <c r="G226" s="19"/>
      <c r="H226" s="19"/>
      <c r="I226" s="19"/>
    </row>
    <row r="227" spans="1:9">
      <c r="A227" s="95">
        <f t="shared" si="4"/>
        <v>45862</v>
      </c>
      <c r="B227" s="100"/>
      <c r="C227" s="100"/>
      <c r="E227" s="70"/>
    </row>
    <row r="228" spans="1:9">
      <c r="A228" s="95">
        <f t="shared" si="4"/>
        <v>45869</v>
      </c>
      <c r="B228" s="100"/>
      <c r="C228" s="100"/>
      <c r="E228" s="70"/>
    </row>
    <row r="229" spans="1:9">
      <c r="A229" s="95">
        <f t="shared" si="4"/>
        <v>45876</v>
      </c>
      <c r="B229" s="100"/>
      <c r="C229" s="100"/>
      <c r="E229" s="70"/>
    </row>
    <row r="230" spans="1:9">
      <c r="A230" s="95">
        <f t="shared" si="4"/>
        <v>45883</v>
      </c>
      <c r="B230" s="100"/>
      <c r="C230" s="100"/>
      <c r="E230" s="70"/>
    </row>
    <row r="231" spans="1:9">
      <c r="A231" s="95">
        <f t="shared" si="4"/>
        <v>45890</v>
      </c>
      <c r="B231" s="100"/>
      <c r="C231" s="100"/>
    </row>
    <row r="232" spans="1:9">
      <c r="A232" s="95">
        <f t="shared" si="4"/>
        <v>45897</v>
      </c>
      <c r="B232" s="100"/>
      <c r="C232" s="100"/>
    </row>
    <row r="233" spans="1:9">
      <c r="A233" s="95">
        <f t="shared" si="4"/>
        <v>45904</v>
      </c>
      <c r="B233" s="100"/>
      <c r="C233" s="100"/>
    </row>
    <row r="234" spans="1:9">
      <c r="A234" s="95">
        <f t="shared" si="4"/>
        <v>45911</v>
      </c>
      <c r="B234" s="100"/>
      <c r="C234" s="100"/>
    </row>
    <row r="235" spans="1:9">
      <c r="A235" s="95">
        <f t="shared" si="4"/>
        <v>45918</v>
      </c>
      <c r="B235" s="100"/>
      <c r="C235" s="100"/>
    </row>
    <row r="236" spans="1:9">
      <c r="A236" s="95">
        <f t="shared" si="4"/>
        <v>45925</v>
      </c>
      <c r="B236" s="100"/>
      <c r="C236" s="100"/>
    </row>
    <row r="237" spans="1:9">
      <c r="A237" s="95"/>
    </row>
    <row r="238" spans="1:9">
      <c r="A238" s="95"/>
    </row>
    <row r="239" spans="1:9">
      <c r="A239" s="95"/>
    </row>
    <row r="240" spans="1:9">
      <c r="A240" s="95"/>
    </row>
    <row r="241" spans="1:1">
      <c r="A241" s="95"/>
    </row>
    <row r="242" spans="1:1">
      <c r="A242" s="95"/>
    </row>
    <row r="243" spans="1:1">
      <c r="A243" s="95"/>
    </row>
    <row r="244" spans="1:1">
      <c r="A244" s="95"/>
    </row>
    <row r="245" spans="1:1">
      <c r="A245" s="95"/>
    </row>
    <row r="246" spans="1:1">
      <c r="A246" s="95"/>
    </row>
    <row r="247" spans="1:1">
      <c r="A247" s="95"/>
    </row>
    <row r="248" spans="1:1">
      <c r="A248" s="95"/>
    </row>
    <row r="249" spans="1:1">
      <c r="A249" s="95"/>
    </row>
    <row r="250" spans="1:1">
      <c r="A250" s="95"/>
    </row>
    <row r="251" spans="1:1">
      <c r="A251" s="95"/>
    </row>
    <row r="252" spans="1:1">
      <c r="A252" s="95"/>
    </row>
    <row r="253" spans="1:1">
      <c r="A253" s="95"/>
    </row>
    <row r="254" spans="1:1">
      <c r="A254" s="95"/>
    </row>
    <row r="255" spans="1:1">
      <c r="A255" s="95"/>
    </row>
    <row r="256" spans="1:1">
      <c r="A256" s="95"/>
    </row>
    <row r="257" spans="1:1">
      <c r="A257" s="95"/>
    </row>
    <row r="258" spans="1:1">
      <c r="A258" s="95"/>
    </row>
    <row r="259" spans="1:1">
      <c r="A259" s="95"/>
    </row>
    <row r="260" spans="1:1">
      <c r="A260" s="95"/>
    </row>
    <row r="261" spans="1:1">
      <c r="A261" s="95"/>
    </row>
    <row r="262" spans="1:1">
      <c r="A262" s="95"/>
    </row>
    <row r="263" spans="1:1">
      <c r="A263" s="95"/>
    </row>
    <row r="264" spans="1:1">
      <c r="A264" s="95"/>
    </row>
    <row r="265" spans="1:1">
      <c r="A265" s="95"/>
    </row>
    <row r="266" spans="1:1">
      <c r="A266" s="95"/>
    </row>
    <row r="267" spans="1:1">
      <c r="A267" s="95"/>
    </row>
    <row r="268" spans="1:1">
      <c r="A268" s="95"/>
    </row>
  </sheetData>
  <pageMargins left="0.75" right="0.75" top="1" bottom="1" header="0.5" footer="0.5"/>
  <pageSetup scale="10" orientation="landscape"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B221-9207-434D-BDF0-0FDA51729766}">
  <sheetPr>
    <pageSetUpPr fitToPage="1"/>
  </sheetPr>
  <dimension ref="A1:Q268"/>
  <sheetViews>
    <sheetView zoomScaleNormal="100" workbookViewId="0">
      <selection activeCell="A31" sqref="A31"/>
    </sheetView>
  </sheetViews>
  <sheetFormatPr defaultRowHeight="12.75"/>
  <cols>
    <col min="1" max="12" width="17.5703125" customWidth="1"/>
    <col min="13" max="16" width="10.85546875" bestFit="1" customWidth="1"/>
    <col min="17" max="17" width="11.140625" customWidth="1"/>
  </cols>
  <sheetData>
    <row r="1" spans="1:15" s="13" customFormat="1" ht="15.75" customHeight="1" thickBot="1">
      <c r="A1" s="39" t="s">
        <v>115</v>
      </c>
      <c r="B1" s="39"/>
      <c r="C1" s="39"/>
      <c r="D1" s="39"/>
      <c r="E1" s="39"/>
      <c r="F1" s="39"/>
      <c r="G1" s="39"/>
      <c r="H1" s="39"/>
      <c r="I1" s="94"/>
      <c r="J1" s="26"/>
    </row>
    <row r="2" spans="1:15" s="13" customFormat="1" ht="15.75" customHeight="1" thickBot="1">
      <c r="A2" s="57" t="s">
        <v>2</v>
      </c>
      <c r="B2" s="25"/>
      <c r="C2" s="25"/>
      <c r="D2" s="25"/>
      <c r="E2" s="25"/>
      <c r="F2" s="25"/>
      <c r="G2" s="25"/>
      <c r="H2" s="25"/>
      <c r="I2" s="25"/>
      <c r="J2" s="55"/>
    </row>
    <row r="3" spans="1:15" s="13" customFormat="1" ht="15.75" customHeight="1" thickBot="1">
      <c r="A3" s="57"/>
      <c r="B3" s="40" t="s">
        <v>33</v>
      </c>
      <c r="C3" s="42" t="s">
        <v>105</v>
      </c>
      <c r="D3" s="25"/>
      <c r="E3" s="25"/>
      <c r="F3" s="25"/>
      <c r="G3" s="25"/>
      <c r="H3" s="25"/>
      <c r="I3" s="25"/>
      <c r="J3" s="25"/>
    </row>
    <row r="4" spans="1:15" s="13" customFormat="1" ht="15.75" customHeight="1" thickBot="1">
      <c r="A4" s="57"/>
      <c r="B4" s="40" t="s">
        <v>34</v>
      </c>
      <c r="C4" s="42" t="s">
        <v>57</v>
      </c>
      <c r="D4" s="25"/>
      <c r="E4" s="25"/>
      <c r="F4" s="25"/>
      <c r="G4" s="25"/>
      <c r="H4" s="25"/>
      <c r="I4" s="25"/>
      <c r="J4" s="25"/>
    </row>
    <row r="5" spans="1:15" s="13" customFormat="1" ht="15.75" customHeight="1">
      <c r="A5" s="57"/>
      <c r="B5" s="25"/>
      <c r="C5" s="25"/>
      <c r="D5" s="25"/>
      <c r="E5" s="25"/>
      <c r="F5" s="25"/>
      <c r="G5" s="25"/>
      <c r="H5" s="25"/>
      <c r="I5" s="25"/>
      <c r="J5" s="25"/>
    </row>
    <row r="6" spans="1:15" s="13" customFormat="1" ht="15.75" customHeight="1" thickBot="1">
      <c r="A6" s="57" t="s">
        <v>3</v>
      </c>
      <c r="B6" s="25"/>
      <c r="C6" s="101" t="s">
        <v>29</v>
      </c>
      <c r="D6" s="101" t="s">
        <v>112</v>
      </c>
      <c r="E6" s="40"/>
      <c r="F6" s="40"/>
      <c r="G6" s="40"/>
      <c r="H6" s="40"/>
      <c r="I6" s="40"/>
      <c r="J6" s="25"/>
    </row>
    <row r="7" spans="1:15" s="13" customFormat="1" ht="15.75" customHeight="1" thickBot="1">
      <c r="A7" s="57"/>
      <c r="B7" s="25"/>
      <c r="C7" s="102"/>
      <c r="D7" s="103" t="s">
        <v>107</v>
      </c>
      <c r="E7" s="43"/>
      <c r="F7" s="43"/>
      <c r="G7" s="43"/>
      <c r="H7" s="43"/>
      <c r="I7" s="43"/>
      <c r="J7" s="25"/>
    </row>
    <row r="8" spans="1:15" s="13" customFormat="1" ht="15.75" customHeight="1" thickBot="1">
      <c r="A8" s="57"/>
      <c r="B8" s="40" t="s">
        <v>5</v>
      </c>
      <c r="C8" s="93">
        <f>LOOKUP("End of Data",J81:J226,A81:A226)</f>
        <v>45778</v>
      </c>
      <c r="D8" s="96">
        <f>J27</f>
        <v>0.61607353781855223</v>
      </c>
      <c r="E8" s="25"/>
      <c r="F8" s="25"/>
      <c r="G8" s="25"/>
      <c r="H8" s="25"/>
      <c r="I8" s="25"/>
      <c r="J8" s="25"/>
    </row>
    <row r="9" spans="1:15" s="13" customFormat="1" ht="15.75" customHeight="1" thickBot="1">
      <c r="A9" s="26"/>
      <c r="B9" s="41" t="s">
        <v>27</v>
      </c>
      <c r="C9" s="93" t="str">
        <f>IF(LOOKUP("End of Data",J81:J226,D81:D226)=0,"NA",LOOKUP("End of Data",J81:J226,D81:D226))</f>
        <v>NA</v>
      </c>
      <c r="D9" s="96" t="str">
        <f>IF(LOOKUP("End of Data",J81:J226,C81:C226)=0,"NA",LOOKUP("End of Data",J81:J226,C81:C226))</f>
        <v>NA</v>
      </c>
      <c r="E9" s="26"/>
      <c r="F9" s="26"/>
      <c r="G9" s="26"/>
      <c r="H9" s="26"/>
      <c r="I9" s="26"/>
      <c r="J9" s="26"/>
    </row>
    <row r="10" spans="1:15" s="13" customFormat="1" ht="15.75" customHeight="1">
      <c r="A10" s="35"/>
      <c r="C10" s="36"/>
      <c r="D10" s="4"/>
      <c r="E10" s="4"/>
      <c r="F10" s="4"/>
      <c r="H10" s="4"/>
      <c r="I10" s="4"/>
    </row>
    <row r="11" spans="1:15" s="13" customFormat="1" ht="13.15" customHeight="1" thickBot="1">
      <c r="A11" s="48" t="s">
        <v>108</v>
      </c>
      <c r="B11" s="48"/>
      <c r="C11" s="48"/>
      <c r="D11" s="48"/>
      <c r="E11" s="48"/>
      <c r="F11" s="48"/>
      <c r="G11" s="50"/>
      <c r="H11" s="59"/>
      <c r="I11" s="48"/>
      <c r="J11" s="48"/>
    </row>
    <row r="12" spans="1:15" s="13" customFormat="1" ht="66.75" customHeight="1" thickBot="1">
      <c r="A12" s="58" t="s">
        <v>21</v>
      </c>
      <c r="B12" s="58" t="s">
        <v>109</v>
      </c>
      <c r="C12" s="58" t="s">
        <v>91</v>
      </c>
      <c r="D12" s="58" t="s">
        <v>111</v>
      </c>
      <c r="E12" s="58" t="s">
        <v>152</v>
      </c>
      <c r="F12" s="58" t="s">
        <v>153</v>
      </c>
      <c r="G12" s="58" t="s">
        <v>157</v>
      </c>
      <c r="H12" s="58" t="s">
        <v>110</v>
      </c>
      <c r="I12" s="58" t="s">
        <v>155</v>
      </c>
      <c r="J12" s="58" t="s">
        <v>156</v>
      </c>
    </row>
    <row r="13" spans="1:15" s="13" customFormat="1" ht="13.15" customHeight="1">
      <c r="B13" s="37" t="s">
        <v>107</v>
      </c>
      <c r="C13" s="33"/>
      <c r="D13" s="37" t="s">
        <v>107</v>
      </c>
      <c r="E13" s="37" t="s">
        <v>107</v>
      </c>
      <c r="F13" s="33" t="s">
        <v>6</v>
      </c>
      <c r="G13" s="33"/>
      <c r="H13" s="37" t="s">
        <v>107</v>
      </c>
      <c r="I13" s="37" t="s">
        <v>107</v>
      </c>
      <c r="J13" s="33" t="s">
        <v>107</v>
      </c>
    </row>
    <row r="14" spans="1:15" s="13" customFormat="1" ht="13.15" customHeight="1">
      <c r="A14" s="56" t="s">
        <v>19</v>
      </c>
      <c r="B14" s="19" t="s">
        <v>59</v>
      </c>
      <c r="C14" s="34" t="s">
        <v>61</v>
      </c>
      <c r="D14" s="97">
        <v>0.67320000000000002</v>
      </c>
      <c r="E14" s="97">
        <v>-0.10324899999999999</v>
      </c>
      <c r="F14" s="97">
        <v>1.69215086646279</v>
      </c>
      <c r="G14" s="12" t="s">
        <v>103</v>
      </c>
      <c r="H14" s="97">
        <f>IF(EXACT(D14,"NA"),"NA",D14+E14)</f>
        <v>0.56995099999999999</v>
      </c>
      <c r="I14" s="97">
        <f>IF(EXACT(B14,"NA"),H14,B14)</f>
        <v>0.56995099999999999</v>
      </c>
      <c r="J14" s="97">
        <f t="shared" ref="J14:J25" si="0">(I14*F14)/100</f>
        <v>9.6444307849133364E-3</v>
      </c>
      <c r="L14" s="18"/>
      <c r="M14" s="20"/>
      <c r="O14" s="20"/>
    </row>
    <row r="15" spans="1:15" s="13" customFormat="1" ht="13.15" customHeight="1">
      <c r="A15" s="56" t="s">
        <v>20</v>
      </c>
      <c r="B15" s="19" t="s">
        <v>59</v>
      </c>
      <c r="C15" s="34" t="s">
        <v>61</v>
      </c>
      <c r="D15" s="97">
        <v>0.67320000000000002</v>
      </c>
      <c r="E15" s="97">
        <v>-9.3300999999999995E-2</v>
      </c>
      <c r="F15" s="97">
        <v>3.0377166156982698</v>
      </c>
      <c r="G15" s="12" t="s">
        <v>103</v>
      </c>
      <c r="H15" s="97">
        <f t="shared" ref="H15:H25" si="1">IF(EXACT(D15,"NA"),"NA",D15+E15)</f>
        <v>0.57989900000000005</v>
      </c>
      <c r="I15" s="97">
        <f>IF(EXACT(B15,"NA"),IF(EXACT(H15,"NA"),AVERAGE(I14,I16),H15),B15)</f>
        <v>0.57989900000000005</v>
      </c>
      <c r="J15" s="97">
        <f t="shared" si="0"/>
        <v>1.7615688277268112E-2</v>
      </c>
      <c r="L15" s="18"/>
      <c r="M15" s="20"/>
      <c r="O15" s="20"/>
    </row>
    <row r="16" spans="1:15" s="13" customFormat="1" ht="13.15" customHeight="1">
      <c r="A16" s="56" t="s">
        <v>61</v>
      </c>
      <c r="B16" s="19" t="s">
        <v>59</v>
      </c>
      <c r="C16" s="34" t="s">
        <v>60</v>
      </c>
      <c r="D16" s="97">
        <v>0.67430000000000001</v>
      </c>
      <c r="E16" s="97">
        <v>-5.7027000000000001E-2</v>
      </c>
      <c r="F16" s="97">
        <v>7.4617737003058098</v>
      </c>
      <c r="G16" s="12" t="s">
        <v>103</v>
      </c>
      <c r="H16" s="97">
        <f t="shared" si="1"/>
        <v>0.61727299999999996</v>
      </c>
      <c r="I16" s="97">
        <f t="shared" ref="I16:I24" si="2">IF(EXACT(B16,"NA"),IF(EXACT(H16,"NA"),AVERAGE(I15,I17),H16),B16)</f>
        <v>0.61727299999999996</v>
      </c>
      <c r="J16" s="97">
        <f t="shared" si="0"/>
        <v>4.6059514373088674E-2</v>
      </c>
      <c r="L16" s="18"/>
      <c r="M16" s="20"/>
      <c r="O16" s="20"/>
    </row>
    <row r="17" spans="1:15" s="13" customFormat="1" ht="13.15" customHeight="1">
      <c r="A17" s="56" t="s">
        <v>62</v>
      </c>
      <c r="B17" s="19" t="s">
        <v>59</v>
      </c>
      <c r="C17" s="34" t="s">
        <v>60</v>
      </c>
      <c r="D17" s="97">
        <v>0.67430000000000001</v>
      </c>
      <c r="E17" s="97">
        <v>-6.2168000000000001E-2</v>
      </c>
      <c r="F17" s="97">
        <v>17.023445463812401</v>
      </c>
      <c r="G17" s="12" t="s">
        <v>103</v>
      </c>
      <c r="H17" s="97">
        <f t="shared" si="1"/>
        <v>0.61213200000000001</v>
      </c>
      <c r="I17" s="97">
        <f t="shared" si="2"/>
        <v>0.61213200000000001</v>
      </c>
      <c r="J17" s="97">
        <f t="shared" si="0"/>
        <v>0.10420595718654413</v>
      </c>
      <c r="L17" s="18"/>
      <c r="M17" s="20"/>
      <c r="O17" s="20"/>
    </row>
    <row r="18" spans="1:15" s="13" customFormat="1" ht="13.15" customHeight="1">
      <c r="A18" s="56" t="s">
        <v>60</v>
      </c>
      <c r="B18" s="19" t="s">
        <v>59</v>
      </c>
      <c r="C18" s="34" t="s">
        <v>63</v>
      </c>
      <c r="D18" s="97">
        <v>0.6865</v>
      </c>
      <c r="E18" s="97">
        <v>-6.7826999999999901E-2</v>
      </c>
      <c r="F18" s="97">
        <v>19.429153924566801</v>
      </c>
      <c r="G18" s="12" t="s">
        <v>103</v>
      </c>
      <c r="H18" s="97">
        <f t="shared" si="1"/>
        <v>0.61867300000000014</v>
      </c>
      <c r="I18" s="97">
        <f t="shared" si="2"/>
        <v>0.61867300000000014</v>
      </c>
      <c r="J18" s="97">
        <f t="shared" si="0"/>
        <v>0.12020292945973519</v>
      </c>
      <c r="L18" s="18"/>
      <c r="M18" s="20"/>
      <c r="O18" s="20"/>
    </row>
    <row r="19" spans="1:15" s="13" customFormat="1" ht="13.15" customHeight="1">
      <c r="A19" s="56" t="s">
        <v>64</v>
      </c>
      <c r="B19" s="19" t="s">
        <v>59</v>
      </c>
      <c r="C19" s="34" t="s">
        <v>63</v>
      </c>
      <c r="D19" s="97">
        <v>0.6865</v>
      </c>
      <c r="E19" s="97">
        <v>-9.5725000000000102E-2</v>
      </c>
      <c r="F19" s="97">
        <v>18.980632008154899</v>
      </c>
      <c r="G19" s="12" t="s">
        <v>103</v>
      </c>
      <c r="H19" s="97">
        <f t="shared" si="1"/>
        <v>0.59077499999999994</v>
      </c>
      <c r="I19" s="97">
        <f t="shared" si="2"/>
        <v>0.59077499999999994</v>
      </c>
      <c r="J19" s="97">
        <f t="shared" si="0"/>
        <v>0.1121328287461771</v>
      </c>
      <c r="L19" s="18"/>
      <c r="M19" s="20"/>
      <c r="O19" s="20"/>
    </row>
    <row r="20" spans="1:15" s="13" customFormat="1" ht="13.15" customHeight="1">
      <c r="A20" s="56" t="s">
        <v>65</v>
      </c>
      <c r="B20" s="19" t="s">
        <v>59</v>
      </c>
      <c r="C20" s="34" t="s">
        <v>63</v>
      </c>
      <c r="D20" s="97">
        <v>0.6865</v>
      </c>
      <c r="E20" s="97">
        <v>-9.8221999999999907E-2</v>
      </c>
      <c r="F20" s="97">
        <v>9.17431192660551</v>
      </c>
      <c r="G20" s="12" t="s">
        <v>103</v>
      </c>
      <c r="H20" s="97">
        <f t="shared" si="1"/>
        <v>0.58827800000000008</v>
      </c>
      <c r="I20" s="97">
        <f t="shared" si="2"/>
        <v>0.58827800000000008</v>
      </c>
      <c r="J20" s="97">
        <f t="shared" si="0"/>
        <v>5.3970458715596373E-2</v>
      </c>
      <c r="L20" s="18"/>
      <c r="M20" s="20"/>
      <c r="O20" s="20"/>
    </row>
    <row r="21" spans="1:15" s="13" customFormat="1" ht="13.15" customHeight="1">
      <c r="A21" s="56" t="s">
        <v>63</v>
      </c>
      <c r="B21" s="19" t="s">
        <v>59</v>
      </c>
      <c r="C21" s="34" t="s">
        <v>66</v>
      </c>
      <c r="D21" s="97">
        <v>0.69579999999999997</v>
      </c>
      <c r="E21" s="97">
        <v>-9.3702999999999995E-2</v>
      </c>
      <c r="F21" s="97">
        <v>6.3812436289500498</v>
      </c>
      <c r="G21" s="12" t="s">
        <v>103</v>
      </c>
      <c r="H21" s="97">
        <f t="shared" si="1"/>
        <v>0.60209699999999999</v>
      </c>
      <c r="I21" s="97">
        <f t="shared" si="2"/>
        <v>0.60209699999999999</v>
      </c>
      <c r="J21" s="97">
        <f t="shared" si="0"/>
        <v>3.8421276452599379E-2</v>
      </c>
      <c r="L21" s="18"/>
      <c r="M21" s="20"/>
      <c r="O21" s="20"/>
    </row>
    <row r="22" spans="1:15" s="13" customFormat="1" ht="13.15" customHeight="1">
      <c r="A22" s="56" t="s">
        <v>67</v>
      </c>
      <c r="B22" s="19" t="s">
        <v>59</v>
      </c>
      <c r="C22" s="34" t="s">
        <v>66</v>
      </c>
      <c r="D22" s="97">
        <v>0.69579999999999997</v>
      </c>
      <c r="E22" s="97">
        <v>-6.7294999999999994E-2</v>
      </c>
      <c r="F22" s="97">
        <v>4.1590214067278302</v>
      </c>
      <c r="G22" s="12" t="s">
        <v>103</v>
      </c>
      <c r="H22" s="97">
        <f t="shared" si="1"/>
        <v>0.62850499999999998</v>
      </c>
      <c r="I22" s="97">
        <f t="shared" si="2"/>
        <v>0.62850499999999998</v>
      </c>
      <c r="J22" s="97">
        <f t="shared" si="0"/>
        <v>2.6139657492354747E-2</v>
      </c>
      <c r="L22" s="18"/>
      <c r="M22" s="20"/>
      <c r="O22" s="20"/>
    </row>
    <row r="23" spans="1:15" s="13" customFormat="1" ht="13.15" customHeight="1">
      <c r="A23" s="56" t="s">
        <v>66</v>
      </c>
      <c r="B23" s="19" t="s">
        <v>59</v>
      </c>
      <c r="C23" s="34" t="s">
        <v>68</v>
      </c>
      <c r="D23" s="97">
        <v>0.70199999999999996</v>
      </c>
      <c r="E23" s="97">
        <v>-5.9365000000000001E-2</v>
      </c>
      <c r="F23" s="97">
        <v>3.5066258919469901</v>
      </c>
      <c r="G23" s="12" t="s">
        <v>103</v>
      </c>
      <c r="H23" s="97">
        <f t="shared" si="1"/>
        <v>0.64263499999999996</v>
      </c>
      <c r="I23" s="97">
        <f t="shared" si="2"/>
        <v>0.64263499999999996</v>
      </c>
      <c r="J23" s="97">
        <f t="shared" si="0"/>
        <v>2.2534805300713542E-2</v>
      </c>
      <c r="L23" s="18"/>
      <c r="M23" s="20"/>
      <c r="O23" s="20"/>
    </row>
    <row r="24" spans="1:15" s="13" customFormat="1" ht="13.15" customHeight="1">
      <c r="A24" s="56" t="s">
        <v>69</v>
      </c>
      <c r="B24" s="19" t="s">
        <v>59</v>
      </c>
      <c r="C24" s="34" t="s">
        <v>68</v>
      </c>
      <c r="D24" s="97">
        <v>0.70199999999999996</v>
      </c>
      <c r="E24" s="97">
        <v>-3.6394000000000003E-2</v>
      </c>
      <c r="F24" s="97">
        <v>2.67074413863405</v>
      </c>
      <c r="G24" s="12" t="s">
        <v>103</v>
      </c>
      <c r="H24" s="97">
        <f t="shared" si="1"/>
        <v>0.66560599999999992</v>
      </c>
      <c r="I24" s="97">
        <f t="shared" si="2"/>
        <v>0.66560599999999992</v>
      </c>
      <c r="J24" s="97">
        <f t="shared" si="0"/>
        <v>1.7776633231396551E-2</v>
      </c>
      <c r="L24" s="18"/>
      <c r="M24" s="20"/>
      <c r="O24" s="20"/>
    </row>
    <row r="25" spans="1:15" s="13" customFormat="1" ht="13.15" customHeight="1">
      <c r="A25" s="56" t="s">
        <v>68</v>
      </c>
      <c r="B25" s="19" t="s">
        <v>59</v>
      </c>
      <c r="C25" s="34" t="s">
        <v>68</v>
      </c>
      <c r="D25" s="97">
        <v>0.70199999999999996</v>
      </c>
      <c r="E25" s="97">
        <v>2.8649999999999998E-2</v>
      </c>
      <c r="F25" s="97">
        <v>6.4831804281345597</v>
      </c>
      <c r="G25" s="12" t="s">
        <v>103</v>
      </c>
      <c r="H25" s="97">
        <f t="shared" si="1"/>
        <v>0.73064999999999991</v>
      </c>
      <c r="I25" s="97">
        <f t="shared" ref="I25" si="3">IF(EXACT(B25,"NA"),H25,B25)</f>
        <v>0.73064999999999991</v>
      </c>
      <c r="J25" s="97">
        <f t="shared" si="0"/>
        <v>4.7369357798165153E-2</v>
      </c>
      <c r="L25" s="18"/>
      <c r="M25" s="20"/>
      <c r="O25" s="20"/>
    </row>
    <row r="26" spans="1:15" s="13" customFormat="1" ht="13.15" customHeight="1">
      <c r="A26" s="56"/>
      <c r="B26" s="18"/>
      <c r="C26" s="34"/>
      <c r="D26" s="18"/>
      <c r="E26" s="18"/>
      <c r="F26" s="18"/>
      <c r="G26" s="12"/>
      <c r="H26" s="18"/>
      <c r="I26" s="18"/>
      <c r="J26" s="18"/>
      <c r="L26" s="18"/>
      <c r="M26" s="20"/>
      <c r="O26" s="20"/>
    </row>
    <row r="27" spans="1:15" s="13" customFormat="1" ht="13.15" customHeight="1" thickBot="1">
      <c r="A27" s="17"/>
      <c r="B27" s="16"/>
      <c r="C27" s="16"/>
      <c r="D27" s="16"/>
      <c r="E27" s="31"/>
      <c r="F27" s="89"/>
      <c r="G27" s="89"/>
      <c r="H27" s="44"/>
      <c r="I27" s="87" t="s">
        <v>114</v>
      </c>
      <c r="J27" s="98">
        <f>SUM(J14:J25)</f>
        <v>0.61607353781855223</v>
      </c>
      <c r="K27" s="20"/>
    </row>
    <row r="28" spans="1:15" ht="12.75" customHeight="1">
      <c r="A28" s="13" t="s">
        <v>106</v>
      </c>
      <c r="D28" s="3"/>
      <c r="F28" s="5"/>
      <c r="H28" s="3"/>
    </row>
    <row r="29" spans="1:15" ht="12.75" customHeight="1">
      <c r="A29" s="13" t="s">
        <v>135</v>
      </c>
    </row>
    <row r="30" spans="1:15" ht="12.75" customHeight="1">
      <c r="A30" s="13" t="s">
        <v>154</v>
      </c>
    </row>
    <row r="31" spans="1:15" ht="12.75" customHeight="1">
      <c r="A31" s="108" t="s">
        <v>158</v>
      </c>
      <c r="L31" s="21"/>
    </row>
    <row r="32" spans="1:15" ht="12.75" customHeight="1">
      <c r="A32" s="13"/>
      <c r="L32" s="21"/>
    </row>
    <row r="33" spans="1:12">
      <c r="A33" s="13"/>
      <c r="B33" s="14"/>
      <c r="C33" s="14"/>
      <c r="D33" s="14"/>
      <c r="E33" s="14"/>
      <c r="F33" s="14"/>
      <c r="G33" s="14"/>
      <c r="L33" s="21"/>
    </row>
    <row r="76" spans="1:16" ht="12.75" customHeight="1">
      <c r="A76" s="32"/>
    </row>
    <row r="77" spans="1:16" ht="12.75" customHeight="1">
      <c r="A77" s="11"/>
    </row>
    <row r="78" spans="1:16" ht="13.5" thickBot="1">
      <c r="A78" s="1" t="s">
        <v>126</v>
      </c>
      <c r="B78" s="7"/>
      <c r="C78" s="7"/>
      <c r="D78" s="7"/>
      <c r="E78" s="7"/>
      <c r="F78" s="7"/>
      <c r="G78" s="7"/>
      <c r="H78" s="7"/>
      <c r="I78" s="7"/>
      <c r="J78" s="6"/>
      <c r="K78" s="6"/>
      <c r="L78" s="6"/>
      <c r="M78" s="6"/>
      <c r="N78" s="6"/>
      <c r="O78" s="6"/>
      <c r="P78" s="6"/>
    </row>
    <row r="79" spans="1:16" ht="66" customHeight="1" thickBot="1">
      <c r="A79" s="53" t="s">
        <v>30</v>
      </c>
      <c r="B79" s="53" t="s">
        <v>117</v>
      </c>
      <c r="C79" s="53" t="s">
        <v>118</v>
      </c>
      <c r="D79" s="54" t="s">
        <v>97</v>
      </c>
      <c r="E79" s="58"/>
      <c r="F79" s="53"/>
      <c r="G79" s="54"/>
      <c r="H79" s="53"/>
      <c r="I79" s="53"/>
      <c r="J79" s="14"/>
      <c r="K79" s="14"/>
      <c r="L79" s="14"/>
      <c r="M79" s="14"/>
      <c r="N79" s="14"/>
      <c r="O79" s="14"/>
      <c r="P79" s="14"/>
    </row>
    <row r="80" spans="1:16" ht="12.75" customHeight="1">
      <c r="A80" s="8"/>
      <c r="B80" s="22" t="s">
        <v>107</v>
      </c>
      <c r="C80" s="22" t="s">
        <v>107</v>
      </c>
      <c r="F80" s="22"/>
      <c r="G80" s="22"/>
      <c r="H80" s="22"/>
      <c r="I80" s="22"/>
      <c r="J80" s="27"/>
      <c r="K80" s="27"/>
      <c r="L80" s="27"/>
      <c r="M80" s="27"/>
      <c r="N80" s="10"/>
    </row>
    <row r="81" spans="1:14" ht="12.75" customHeight="1">
      <c r="A81" s="95">
        <v>45204</v>
      </c>
      <c r="B81" s="99">
        <v>0.72188429799999998</v>
      </c>
      <c r="C81" s="99"/>
      <c r="D81" s="12"/>
      <c r="E81" s="70"/>
      <c r="F81" s="19"/>
      <c r="G81" s="91"/>
      <c r="H81" s="19"/>
      <c r="I81" s="19"/>
      <c r="J81" s="14"/>
      <c r="K81" s="19"/>
      <c r="L81" s="19"/>
      <c r="M81" s="19"/>
      <c r="N81" s="13"/>
    </row>
    <row r="82" spans="1:14" ht="12.75" customHeight="1">
      <c r="A82" s="95">
        <v>45211</v>
      </c>
      <c r="B82" s="99">
        <v>0.71988429799999998</v>
      </c>
      <c r="C82" s="99"/>
      <c r="D82" s="12"/>
      <c r="E82" s="70"/>
      <c r="F82" s="19"/>
      <c r="G82" s="91"/>
      <c r="H82" s="19"/>
      <c r="I82" s="19"/>
      <c r="J82" s="14"/>
      <c r="K82" s="19"/>
      <c r="L82" s="19"/>
      <c r="M82" s="19"/>
    </row>
    <row r="83" spans="1:14" ht="12.75" customHeight="1">
      <c r="A83" s="95">
        <v>45218</v>
      </c>
      <c r="B83" s="99">
        <v>0.74177793700000005</v>
      </c>
      <c r="C83" s="99"/>
      <c r="D83" s="12"/>
      <c r="E83" s="70"/>
      <c r="F83" s="19"/>
      <c r="G83" s="91"/>
      <c r="H83" s="19"/>
      <c r="I83" s="19"/>
      <c r="J83" s="14"/>
      <c r="K83" s="19"/>
      <c r="L83" s="19"/>
      <c r="M83" s="19"/>
      <c r="N83" s="6"/>
    </row>
    <row r="84" spans="1:14" ht="12.75" customHeight="1">
      <c r="A84" s="95">
        <v>45225</v>
      </c>
      <c r="B84" s="99">
        <v>0.73657793699999996</v>
      </c>
      <c r="C84" s="99"/>
      <c r="D84" s="12"/>
      <c r="E84" s="70"/>
      <c r="F84" s="19"/>
      <c r="G84" s="91"/>
      <c r="H84" s="19"/>
      <c r="I84" s="19"/>
      <c r="J84" s="14"/>
      <c r="K84" s="19"/>
      <c r="L84" s="19"/>
      <c r="M84" s="19"/>
      <c r="N84" s="13"/>
    </row>
    <row r="85" spans="1:14" ht="12.75" customHeight="1">
      <c r="A85" s="95">
        <v>45232</v>
      </c>
      <c r="B85" s="99">
        <v>0.72133440999999998</v>
      </c>
      <c r="C85" s="99"/>
      <c r="D85" s="12"/>
      <c r="E85" s="70"/>
      <c r="F85" s="19"/>
      <c r="G85" s="91"/>
      <c r="H85" s="19"/>
      <c r="I85" s="19"/>
      <c r="J85" s="14"/>
      <c r="K85" s="19"/>
      <c r="L85" s="19"/>
      <c r="M85" s="19"/>
      <c r="N85" s="13"/>
    </row>
    <row r="86" spans="1:14" ht="12.75" customHeight="1">
      <c r="A86" s="95">
        <v>45239</v>
      </c>
      <c r="B86" s="99">
        <v>0.69553104600000004</v>
      </c>
      <c r="C86" s="99"/>
      <c r="D86" s="12"/>
      <c r="E86" s="70"/>
      <c r="F86" s="19"/>
      <c r="G86" s="91"/>
      <c r="H86" s="19"/>
      <c r="I86" s="19"/>
      <c r="J86" s="14"/>
      <c r="K86" s="19"/>
      <c r="L86" s="19"/>
      <c r="M86" s="19"/>
      <c r="N86" s="13"/>
    </row>
    <row r="87" spans="1:14" ht="12.75" customHeight="1">
      <c r="A87" s="95">
        <v>45246</v>
      </c>
      <c r="B87" s="99">
        <v>0.70512482799999998</v>
      </c>
      <c r="C87" s="99"/>
      <c r="D87" s="12"/>
      <c r="E87" s="70"/>
      <c r="F87" s="19"/>
      <c r="G87" s="91"/>
      <c r="H87" s="19"/>
      <c r="I87" s="19"/>
      <c r="J87" s="14"/>
      <c r="K87" s="19"/>
      <c r="L87" s="19"/>
      <c r="M87" s="19"/>
      <c r="N87" s="6"/>
    </row>
    <row r="88" spans="1:14" ht="12.75" customHeight="1">
      <c r="A88" s="95">
        <v>45253</v>
      </c>
      <c r="B88" s="99">
        <v>0.70402482799999999</v>
      </c>
      <c r="C88" s="99"/>
      <c r="D88" s="12"/>
      <c r="E88" s="70"/>
      <c r="F88" s="19"/>
      <c r="G88" s="91"/>
      <c r="H88" s="19"/>
      <c r="I88" s="19"/>
      <c r="J88" s="14"/>
      <c r="K88" s="19"/>
      <c r="L88" s="19"/>
      <c r="M88" s="19"/>
      <c r="N88" s="13"/>
    </row>
    <row r="89" spans="1:14" ht="12.75" customHeight="1">
      <c r="A89" s="95">
        <v>45260</v>
      </c>
      <c r="B89" s="99">
        <v>0.70022482799999997</v>
      </c>
      <c r="C89" s="99"/>
      <c r="D89" s="12"/>
      <c r="E89" s="70"/>
      <c r="F89" s="19"/>
      <c r="G89" s="91"/>
      <c r="H89" s="19"/>
      <c r="I89" s="19"/>
      <c r="J89" s="14"/>
      <c r="K89" s="19"/>
      <c r="L89" s="19"/>
      <c r="M89" s="19"/>
      <c r="N89" s="13"/>
    </row>
    <row r="90" spans="1:14" ht="12.75" customHeight="1">
      <c r="A90" s="95">
        <v>45267</v>
      </c>
      <c r="B90" s="99">
        <v>0.69796550099999999</v>
      </c>
      <c r="C90" s="99"/>
      <c r="D90" s="12"/>
      <c r="E90" s="70"/>
      <c r="F90" s="19"/>
      <c r="G90" s="91"/>
      <c r="H90" s="19"/>
      <c r="I90" s="19"/>
      <c r="J90" s="14"/>
      <c r="K90" s="19"/>
      <c r="L90" s="19"/>
      <c r="M90" s="19"/>
      <c r="N90" s="13"/>
    </row>
    <row r="91" spans="1:14" ht="12.75" customHeight="1">
      <c r="A91" s="95">
        <v>45274</v>
      </c>
      <c r="B91" s="99">
        <v>0.69507793699999998</v>
      </c>
      <c r="C91" s="99"/>
      <c r="D91" s="12"/>
      <c r="E91" s="70"/>
      <c r="F91" s="19"/>
      <c r="G91" s="91"/>
      <c r="H91" s="19"/>
      <c r="I91" s="19"/>
      <c r="J91" s="14"/>
      <c r="K91" s="19"/>
      <c r="L91" s="19"/>
      <c r="M91" s="19"/>
    </row>
    <row r="92" spans="1:14" ht="12.75" customHeight="1">
      <c r="A92" s="95">
        <v>45281</v>
      </c>
      <c r="B92" s="99">
        <v>0.68816550099999996</v>
      </c>
      <c r="C92" s="99"/>
      <c r="D92" s="12"/>
      <c r="E92" s="70"/>
      <c r="F92" s="19"/>
      <c r="G92" s="91"/>
      <c r="H92" s="19"/>
      <c r="I92" s="19"/>
      <c r="J92" s="14"/>
      <c r="K92" s="19"/>
      <c r="L92" s="19"/>
      <c r="M92" s="19"/>
      <c r="N92" s="13"/>
    </row>
    <row r="93" spans="1:14" ht="12.75" customHeight="1">
      <c r="A93" s="95">
        <v>45288</v>
      </c>
      <c r="B93" s="99">
        <v>0.70124205500000003</v>
      </c>
      <c r="C93" s="99"/>
      <c r="D93" s="12"/>
      <c r="E93" s="70"/>
      <c r="F93" s="19"/>
      <c r="G93" s="91"/>
      <c r="H93" s="19"/>
      <c r="I93" s="19"/>
      <c r="J93" s="14"/>
      <c r="K93" s="19"/>
      <c r="L93" s="19"/>
      <c r="M93" s="19"/>
      <c r="N93" s="13"/>
    </row>
    <row r="94" spans="1:14" ht="12.75" customHeight="1">
      <c r="A94" s="95">
        <v>45295</v>
      </c>
      <c r="B94" s="99">
        <v>0.70574205499999998</v>
      </c>
      <c r="C94" s="99"/>
      <c r="D94" s="12"/>
      <c r="E94" s="70"/>
      <c r="F94" s="19"/>
      <c r="G94" s="91"/>
      <c r="H94" s="19"/>
      <c r="I94" s="19"/>
      <c r="J94" s="14"/>
      <c r="K94" s="19"/>
      <c r="L94" s="19"/>
      <c r="M94" s="19"/>
      <c r="N94" s="13"/>
    </row>
    <row r="95" spans="1:14" ht="12.75" customHeight="1">
      <c r="A95" s="95">
        <v>45302</v>
      </c>
      <c r="B95" s="99">
        <v>0.70565832399999995</v>
      </c>
      <c r="C95" s="99"/>
      <c r="D95" s="12"/>
      <c r="E95" s="70"/>
      <c r="F95" s="19"/>
      <c r="G95" s="91"/>
      <c r="H95" s="19"/>
      <c r="I95" s="19"/>
      <c r="J95" s="14"/>
      <c r="K95" s="19"/>
      <c r="L95" s="19"/>
      <c r="M95" s="19"/>
      <c r="N95" s="6"/>
    </row>
    <row r="96" spans="1:14" ht="12.75" customHeight="1">
      <c r="A96" s="95">
        <v>45309</v>
      </c>
      <c r="B96" s="99">
        <v>0.71155102599999998</v>
      </c>
      <c r="C96" s="99"/>
      <c r="D96" s="12"/>
      <c r="E96" s="70"/>
      <c r="F96" s="19"/>
      <c r="G96" s="91"/>
      <c r="H96" s="19"/>
      <c r="I96" s="19"/>
      <c r="J96" s="14"/>
      <c r="K96" s="19"/>
      <c r="L96" s="19"/>
      <c r="M96" s="19"/>
      <c r="N96" s="13"/>
    </row>
    <row r="97" spans="1:14" ht="12.75" customHeight="1">
      <c r="A97" s="95">
        <v>45316</v>
      </c>
      <c r="B97" s="99">
        <v>0.71289418599999999</v>
      </c>
      <c r="C97" s="99"/>
      <c r="D97" s="12"/>
      <c r="E97" s="70"/>
      <c r="F97" s="19"/>
      <c r="G97" s="91"/>
      <c r="H97" s="19"/>
      <c r="I97" s="19"/>
      <c r="J97" s="14"/>
      <c r="K97" s="19"/>
      <c r="L97" s="19"/>
      <c r="M97" s="19"/>
      <c r="N97" s="13"/>
    </row>
    <row r="98" spans="1:14" ht="12.75" customHeight="1">
      <c r="A98" s="95">
        <v>45323</v>
      </c>
      <c r="B98" s="99">
        <v>0.71700107700000004</v>
      </c>
      <c r="C98" s="99"/>
      <c r="D98" s="12"/>
      <c r="E98" s="70"/>
      <c r="F98" s="19"/>
      <c r="G98" s="91"/>
      <c r="H98" s="19"/>
      <c r="I98" s="19"/>
      <c r="J98" s="14"/>
      <c r="K98" s="19"/>
      <c r="L98" s="19"/>
      <c r="M98" s="19"/>
      <c r="N98" s="13"/>
    </row>
    <row r="99" spans="1:14" ht="12.75" customHeight="1">
      <c r="A99" s="95">
        <v>45330</v>
      </c>
      <c r="B99" s="99">
        <v>0.71542910900000001</v>
      </c>
      <c r="C99" s="99"/>
      <c r="D99" s="12"/>
      <c r="E99" s="70"/>
      <c r="F99" s="19"/>
      <c r="G99" s="91"/>
      <c r="H99" s="19"/>
      <c r="I99" s="19"/>
      <c r="J99" s="14"/>
      <c r="K99" s="19"/>
      <c r="L99" s="19"/>
      <c r="M99" s="19"/>
      <c r="N99" s="6"/>
    </row>
    <row r="100" spans="1:14" ht="12.75" customHeight="1">
      <c r="A100" s="95">
        <v>45337</v>
      </c>
      <c r="B100" s="99">
        <v>0.72162556200000005</v>
      </c>
      <c r="C100" s="99"/>
      <c r="D100" s="12"/>
      <c r="E100" s="70"/>
      <c r="F100" s="19"/>
      <c r="G100" s="91"/>
      <c r="H100" s="19"/>
      <c r="I100" s="19"/>
      <c r="J100" s="14"/>
      <c r="K100" s="19"/>
      <c r="L100" s="19"/>
      <c r="M100" s="19"/>
      <c r="N100" s="13"/>
    </row>
    <row r="101" spans="1:14" ht="12.75" customHeight="1">
      <c r="A101" s="95">
        <v>45344</v>
      </c>
      <c r="B101" s="99">
        <v>0.72333767199999999</v>
      </c>
      <c r="C101" s="99"/>
      <c r="D101" s="12"/>
      <c r="E101" s="70"/>
      <c r="F101" s="19"/>
      <c r="G101" s="91"/>
      <c r="H101" s="19"/>
      <c r="I101" s="19"/>
      <c r="J101" s="14"/>
      <c r="K101" s="19"/>
      <c r="L101" s="19"/>
      <c r="M101" s="19"/>
      <c r="N101" s="13"/>
    </row>
    <row r="102" spans="1:14" ht="12.75" customHeight="1">
      <c r="A102" s="95">
        <v>45351</v>
      </c>
      <c r="B102" s="99">
        <v>0.72914044499999997</v>
      </c>
      <c r="C102" s="99"/>
      <c r="D102" s="12"/>
      <c r="E102" s="70"/>
      <c r="F102" s="19"/>
      <c r="G102" s="91"/>
      <c r="H102" s="19"/>
      <c r="I102" s="19"/>
      <c r="J102" s="14"/>
      <c r="K102" s="19"/>
      <c r="L102" s="19"/>
      <c r="M102" s="19"/>
      <c r="N102" s="13"/>
    </row>
    <row r="103" spans="1:14" ht="12.75" customHeight="1">
      <c r="A103" s="95">
        <v>45358</v>
      </c>
      <c r="B103" s="99">
        <v>0.72844474599999998</v>
      </c>
      <c r="C103" s="99"/>
      <c r="D103" s="12"/>
      <c r="E103" s="70"/>
      <c r="F103" s="19"/>
      <c r="G103" s="91"/>
      <c r="H103" s="19"/>
      <c r="I103" s="19"/>
      <c r="J103" s="14"/>
      <c r="K103" s="19"/>
      <c r="L103" s="19"/>
      <c r="M103" s="19"/>
      <c r="N103" s="13"/>
    </row>
    <row r="104" spans="1:14" ht="12.75" customHeight="1">
      <c r="A104" s="95">
        <v>45365</v>
      </c>
      <c r="B104" s="99">
        <v>0.72587840599999998</v>
      </c>
      <c r="C104" s="99"/>
      <c r="D104" s="12"/>
      <c r="E104" s="70"/>
      <c r="F104" s="19"/>
      <c r="G104" s="91"/>
      <c r="H104" s="19"/>
      <c r="I104" s="19"/>
      <c r="J104" s="14"/>
      <c r="K104" s="19"/>
      <c r="L104" s="19"/>
      <c r="M104" s="19"/>
      <c r="N104" s="6"/>
    </row>
    <row r="105" spans="1:14" ht="12.75" customHeight="1">
      <c r="A105" s="95">
        <v>45372</v>
      </c>
      <c r="B105" s="99">
        <v>0.73182013899999998</v>
      </c>
      <c r="C105" s="99"/>
      <c r="D105" s="12"/>
      <c r="E105" s="70"/>
      <c r="F105" s="19"/>
      <c r="G105" s="91"/>
      <c r="H105" s="19"/>
      <c r="I105" s="19"/>
      <c r="J105" s="14"/>
      <c r="K105" s="19"/>
      <c r="L105" s="19"/>
      <c r="M105" s="19"/>
      <c r="N105" s="6"/>
    </row>
    <row r="106" spans="1:14" ht="12.75" customHeight="1">
      <c r="A106" s="95">
        <v>45379</v>
      </c>
      <c r="B106" s="99">
        <v>0.72415848699999996</v>
      </c>
      <c r="C106" s="99"/>
      <c r="D106" s="12"/>
      <c r="E106" s="70"/>
      <c r="F106" s="19"/>
      <c r="G106" s="91"/>
      <c r="H106" s="19"/>
      <c r="I106" s="19"/>
      <c r="K106" s="19"/>
      <c r="L106" s="19"/>
      <c r="M106" s="19"/>
    </row>
    <row r="107" spans="1:14" ht="12.75" customHeight="1">
      <c r="A107" s="95">
        <v>45386</v>
      </c>
      <c r="B107" s="99">
        <v>0.72500594900000004</v>
      </c>
      <c r="C107" s="99"/>
      <c r="D107" s="12"/>
      <c r="E107" s="70"/>
      <c r="F107" s="19"/>
      <c r="G107" s="91"/>
      <c r="H107" s="19"/>
      <c r="I107" s="19"/>
      <c r="J107" s="14"/>
      <c r="K107" s="19"/>
      <c r="L107" s="19"/>
      <c r="M107" s="19"/>
      <c r="N107" s="13"/>
    </row>
    <row r="108" spans="1:14" ht="12.75" customHeight="1">
      <c r="A108" s="95">
        <v>45393</v>
      </c>
      <c r="B108" s="99">
        <v>0.71842537799999995</v>
      </c>
      <c r="C108" s="99"/>
      <c r="D108" s="12"/>
      <c r="E108" s="70"/>
      <c r="F108" s="19"/>
      <c r="G108" s="91"/>
      <c r="H108" s="19"/>
      <c r="I108" s="19"/>
      <c r="J108" s="14"/>
      <c r="K108" s="19"/>
      <c r="L108" s="19"/>
      <c r="M108" s="19"/>
    </row>
    <row r="109" spans="1:14" ht="12.75" customHeight="1">
      <c r="A109" s="95">
        <v>45400</v>
      </c>
      <c r="B109" s="99">
        <v>0.708869007</v>
      </c>
      <c r="C109" s="99"/>
      <c r="D109" s="12"/>
      <c r="E109" s="70"/>
      <c r="F109" s="19"/>
      <c r="G109" s="91"/>
      <c r="H109" s="19"/>
      <c r="I109" s="19"/>
      <c r="J109" s="14"/>
      <c r="K109" s="19"/>
      <c r="L109" s="19"/>
      <c r="M109" s="19"/>
      <c r="N109" s="13"/>
    </row>
    <row r="110" spans="1:14" ht="12.75" customHeight="1">
      <c r="A110" s="95">
        <v>45407</v>
      </c>
      <c r="B110" s="99">
        <v>0.70002772300000005</v>
      </c>
      <c r="C110" s="99"/>
      <c r="D110" s="12"/>
      <c r="E110" s="70"/>
      <c r="F110" s="19"/>
      <c r="G110" s="91"/>
      <c r="H110" s="19"/>
      <c r="I110" s="19"/>
      <c r="J110" s="14"/>
      <c r="K110" s="19"/>
      <c r="L110" s="19"/>
      <c r="M110" s="19"/>
      <c r="N110" s="13"/>
    </row>
    <row r="111" spans="1:14" ht="12.75" customHeight="1">
      <c r="A111" s="95">
        <v>45414</v>
      </c>
      <c r="B111" s="99">
        <v>0.68402433900000004</v>
      </c>
      <c r="C111" s="99"/>
      <c r="D111" s="12"/>
      <c r="E111" s="70"/>
      <c r="F111" s="19"/>
      <c r="G111" s="91"/>
      <c r="H111" s="19"/>
      <c r="I111" s="19"/>
      <c r="J111" s="14"/>
      <c r="K111" s="19"/>
      <c r="L111" s="19"/>
      <c r="M111" s="19"/>
      <c r="N111" s="13"/>
    </row>
    <row r="112" spans="1:14" ht="12.75" customHeight="1">
      <c r="A112" s="95">
        <v>45421</v>
      </c>
      <c r="B112" s="99">
        <v>0.69290668300000002</v>
      </c>
      <c r="C112" s="99"/>
      <c r="D112" s="12"/>
      <c r="E112" s="70"/>
      <c r="F112" s="19"/>
      <c r="G112" s="91"/>
      <c r="H112" s="19"/>
      <c r="I112" s="19"/>
      <c r="J112" s="14"/>
      <c r="K112" s="19"/>
      <c r="L112" s="19"/>
      <c r="M112" s="19"/>
    </row>
    <row r="113" spans="1:14" ht="12.75" customHeight="1">
      <c r="A113" s="95">
        <v>45428</v>
      </c>
      <c r="B113" s="99">
        <v>0.69224967999999998</v>
      </c>
      <c r="C113" s="99"/>
      <c r="D113" s="12"/>
      <c r="E113" s="70"/>
      <c r="F113" s="19"/>
      <c r="G113" s="91"/>
      <c r="H113" s="19"/>
      <c r="I113" s="19"/>
      <c r="J113" s="14"/>
      <c r="K113" s="19"/>
      <c r="L113" s="19"/>
      <c r="M113" s="19"/>
      <c r="N113" s="6"/>
    </row>
    <row r="114" spans="1:14" ht="12.75" customHeight="1">
      <c r="A114" s="95">
        <v>45435</v>
      </c>
      <c r="B114" s="99">
        <v>0.70246044500000004</v>
      </c>
      <c r="C114" s="99"/>
      <c r="D114" s="12"/>
      <c r="E114" s="70"/>
      <c r="F114" s="19"/>
      <c r="G114" s="91"/>
      <c r="H114" s="19"/>
      <c r="I114" s="19"/>
      <c r="J114" s="14"/>
      <c r="K114" s="19"/>
      <c r="L114" s="19"/>
      <c r="M114" s="19"/>
      <c r="N114" s="13"/>
    </row>
    <row r="115" spans="1:14" ht="12.75" customHeight="1">
      <c r="A115" s="95">
        <v>45442</v>
      </c>
      <c r="B115" s="99">
        <v>0.70192813099999996</v>
      </c>
      <c r="C115" s="99"/>
      <c r="D115" s="12"/>
      <c r="E115" s="70"/>
      <c r="F115" s="19"/>
      <c r="G115" s="91"/>
      <c r="H115" s="19"/>
      <c r="I115" s="19"/>
      <c r="J115" s="14"/>
      <c r="K115" s="19"/>
      <c r="L115" s="19"/>
      <c r="M115" s="19"/>
      <c r="N115" s="13"/>
    </row>
    <row r="116" spans="1:14" ht="12.75" customHeight="1">
      <c r="A116" s="95">
        <v>45449</v>
      </c>
      <c r="B116" s="99">
        <v>0.68748603100000005</v>
      </c>
      <c r="C116" s="99"/>
      <c r="D116" s="12"/>
      <c r="E116" s="70"/>
      <c r="F116" s="19"/>
      <c r="G116" s="91"/>
      <c r="H116" s="19"/>
      <c r="I116" s="19"/>
      <c r="J116" s="14"/>
      <c r="K116" s="19"/>
      <c r="L116" s="19"/>
      <c r="M116" s="19"/>
    </row>
    <row r="117" spans="1:14" ht="12.75" customHeight="1">
      <c r="A117" s="95">
        <v>45456</v>
      </c>
      <c r="B117" s="99">
        <v>0.678127641</v>
      </c>
      <c r="C117" s="99"/>
      <c r="D117" s="12"/>
      <c r="E117" s="70"/>
      <c r="F117" s="19"/>
      <c r="G117" s="91"/>
      <c r="H117" s="19"/>
      <c r="I117" s="19"/>
      <c r="J117" s="14"/>
      <c r="K117" s="19"/>
      <c r="L117" s="19"/>
      <c r="M117" s="19"/>
      <c r="N117" s="6"/>
    </row>
    <row r="118" spans="1:14" ht="12.75" customHeight="1">
      <c r="A118" s="95">
        <v>45463</v>
      </c>
      <c r="B118" s="99">
        <v>0.67126861999999998</v>
      </c>
      <c r="C118" s="99"/>
      <c r="D118" s="12"/>
      <c r="E118" s="70"/>
      <c r="F118" s="19"/>
      <c r="G118" s="91"/>
      <c r="H118" s="19"/>
      <c r="I118" s="19"/>
      <c r="J118" s="14"/>
      <c r="K118" s="19"/>
      <c r="L118" s="19"/>
      <c r="M118" s="19"/>
      <c r="N118" s="13"/>
    </row>
    <row r="119" spans="1:14" ht="12.75" customHeight="1">
      <c r="A119" s="95">
        <v>45470</v>
      </c>
      <c r="B119" s="99">
        <v>0.68630629600000004</v>
      </c>
      <c r="C119" s="99"/>
      <c r="D119" s="12"/>
      <c r="E119" s="70"/>
      <c r="F119" s="19"/>
      <c r="G119" s="91"/>
      <c r="H119" s="19"/>
      <c r="I119" s="19"/>
      <c r="J119" s="14"/>
      <c r="K119" s="19"/>
      <c r="L119" s="19"/>
      <c r="M119" s="19"/>
      <c r="N119" s="13"/>
    </row>
    <row r="120" spans="1:14" ht="12.75" customHeight="1">
      <c r="A120" s="95">
        <v>45477</v>
      </c>
      <c r="B120" s="99">
        <v>0.68075553099999997</v>
      </c>
      <c r="C120" s="99"/>
      <c r="D120" s="12"/>
      <c r="E120" s="70"/>
      <c r="F120" s="19"/>
      <c r="G120" s="91"/>
      <c r="H120" s="19"/>
      <c r="I120" s="19"/>
      <c r="J120" s="14"/>
      <c r="K120" s="19"/>
      <c r="L120" s="19"/>
      <c r="M120" s="19"/>
      <c r="N120" s="13"/>
    </row>
    <row r="121" spans="1:14" ht="12.75" customHeight="1">
      <c r="A121" s="95">
        <v>45484</v>
      </c>
      <c r="B121" s="99">
        <v>0.67453147400000002</v>
      </c>
      <c r="C121" s="99"/>
      <c r="D121" s="12"/>
      <c r="E121" s="70"/>
      <c r="F121" s="19"/>
      <c r="G121" s="91"/>
      <c r="H121" s="19"/>
      <c r="I121" s="19"/>
      <c r="J121" s="14"/>
      <c r="K121" s="19"/>
      <c r="L121" s="19"/>
      <c r="M121" s="19"/>
      <c r="N121" s="6"/>
    </row>
    <row r="122" spans="1:14" ht="12.75" customHeight="1">
      <c r="A122" s="95">
        <v>45491</v>
      </c>
      <c r="B122" s="99">
        <v>0.67995557200000001</v>
      </c>
      <c r="C122" s="99"/>
      <c r="D122" s="12"/>
      <c r="E122" s="70"/>
      <c r="F122" s="19"/>
      <c r="G122" s="91"/>
      <c r="H122" s="19"/>
      <c r="I122" s="19"/>
      <c r="J122" s="14"/>
      <c r="K122" s="19"/>
      <c r="L122" s="19"/>
      <c r="M122" s="19"/>
    </row>
    <row r="123" spans="1:14" ht="12.75" customHeight="1">
      <c r="A123" s="95">
        <v>45498</v>
      </c>
      <c r="B123" s="99">
        <v>0.66604796799999999</v>
      </c>
      <c r="C123" s="99"/>
      <c r="D123" s="12"/>
      <c r="E123" s="70"/>
      <c r="F123" s="19"/>
      <c r="G123" s="91"/>
      <c r="H123" s="19"/>
      <c r="I123" s="19"/>
      <c r="J123" s="14"/>
      <c r="K123" s="19"/>
      <c r="L123" s="19"/>
      <c r="M123" s="19"/>
    </row>
    <row r="124" spans="1:14" ht="12.75" customHeight="1">
      <c r="A124" s="95">
        <v>45505</v>
      </c>
      <c r="B124" s="99">
        <v>0.65824229999999995</v>
      </c>
      <c r="C124" s="99"/>
      <c r="D124" s="12"/>
      <c r="E124" s="70"/>
      <c r="F124" s="19"/>
      <c r="G124" s="91"/>
      <c r="H124" s="19"/>
      <c r="I124" s="19"/>
      <c r="J124" s="14"/>
      <c r="K124" s="19"/>
      <c r="L124" s="19"/>
      <c r="M124" s="19"/>
      <c r="N124" s="6"/>
    </row>
    <row r="125" spans="1:14" ht="12.75" customHeight="1">
      <c r="A125" s="95">
        <v>45512</v>
      </c>
      <c r="B125" s="99">
        <v>0.64389226899999996</v>
      </c>
      <c r="C125" s="99"/>
      <c r="D125" s="12"/>
      <c r="E125" s="70"/>
      <c r="F125" s="19"/>
      <c r="G125" s="91"/>
      <c r="H125" s="19"/>
      <c r="I125" s="19"/>
      <c r="J125" s="14"/>
      <c r="K125" s="19"/>
      <c r="L125" s="19"/>
      <c r="M125" s="19"/>
      <c r="N125" s="6"/>
    </row>
    <row r="126" spans="1:14" ht="12.75" customHeight="1">
      <c r="A126" s="95">
        <v>45519</v>
      </c>
      <c r="B126" s="99">
        <v>0.64196631599999998</v>
      </c>
      <c r="C126" s="99"/>
      <c r="D126" s="12"/>
      <c r="E126" s="70"/>
      <c r="F126" s="19"/>
      <c r="G126" s="91"/>
      <c r="H126" s="19"/>
      <c r="I126" s="19"/>
      <c r="J126" s="14"/>
      <c r="K126" s="19"/>
      <c r="L126" s="19"/>
      <c r="M126" s="19"/>
      <c r="N126" s="6"/>
    </row>
    <row r="127" spans="1:14" ht="12.75" customHeight="1">
      <c r="A127" s="95">
        <v>45526</v>
      </c>
      <c r="B127" s="99">
        <v>0.65210087299999997</v>
      </c>
      <c r="C127" s="99"/>
      <c r="D127" s="12"/>
      <c r="E127" s="70"/>
      <c r="F127" s="19"/>
      <c r="G127" s="91"/>
      <c r="H127" s="19"/>
      <c r="I127" s="19"/>
      <c r="J127" s="14"/>
      <c r="K127" s="19"/>
      <c r="L127" s="19"/>
      <c r="M127" s="19"/>
      <c r="N127" s="6"/>
    </row>
    <row r="128" spans="1:14" ht="12.75" customHeight="1">
      <c r="A128" s="95">
        <v>45533</v>
      </c>
      <c r="B128" s="99">
        <v>0.65740062799999999</v>
      </c>
      <c r="C128" s="99"/>
      <c r="D128" s="12"/>
      <c r="E128" s="70"/>
      <c r="F128" s="19"/>
      <c r="G128" s="91"/>
      <c r="H128" s="19"/>
      <c r="I128" s="19"/>
      <c r="J128" s="14"/>
      <c r="K128" s="19"/>
      <c r="L128" s="19"/>
      <c r="M128" s="19"/>
      <c r="N128" s="6"/>
    </row>
    <row r="129" spans="1:17" ht="12.75" customHeight="1">
      <c r="A129" s="95">
        <v>45540</v>
      </c>
      <c r="B129" s="99">
        <v>0.65211444900000004</v>
      </c>
      <c r="C129" s="99"/>
      <c r="D129" s="12"/>
      <c r="E129" s="70"/>
      <c r="F129" s="19"/>
      <c r="G129" s="91"/>
      <c r="H129" s="19"/>
      <c r="I129" s="19"/>
      <c r="J129" s="14"/>
      <c r="K129" s="19"/>
      <c r="L129" s="19"/>
      <c r="M129" s="19"/>
      <c r="N129" s="6"/>
    </row>
    <row r="130" spans="1:17" ht="12.75" customHeight="1">
      <c r="A130" s="95">
        <v>45547</v>
      </c>
      <c r="B130" s="99">
        <v>0.65606690499999998</v>
      </c>
      <c r="C130" s="99"/>
      <c r="D130" s="12"/>
      <c r="E130" s="70"/>
      <c r="F130" s="19"/>
      <c r="G130" s="91"/>
      <c r="H130" s="19"/>
      <c r="I130" s="19"/>
      <c r="J130" s="14"/>
      <c r="K130" s="19"/>
      <c r="L130" s="19"/>
      <c r="M130" s="19"/>
      <c r="N130" s="6"/>
    </row>
    <row r="131" spans="1:17" ht="12.75" customHeight="1">
      <c r="A131" s="95">
        <v>45554</v>
      </c>
      <c r="B131" s="99">
        <v>0.66568823300000002</v>
      </c>
      <c r="C131" s="99"/>
      <c r="D131" s="12"/>
      <c r="E131" s="70"/>
      <c r="F131" s="19"/>
      <c r="G131" s="91"/>
      <c r="H131" s="19"/>
      <c r="I131" s="19"/>
      <c r="J131" s="14"/>
      <c r="K131" s="19"/>
      <c r="L131" s="19"/>
      <c r="M131" s="19"/>
      <c r="N131" s="6"/>
    </row>
    <row r="132" spans="1:17" ht="12.75" customHeight="1">
      <c r="A132" s="95">
        <v>45561</v>
      </c>
      <c r="B132" s="99">
        <v>0.66317065200000003</v>
      </c>
      <c r="C132" s="99"/>
      <c r="D132" s="12"/>
      <c r="E132" s="70"/>
      <c r="F132" s="19"/>
      <c r="G132" s="91"/>
      <c r="H132" s="19"/>
      <c r="I132" s="19"/>
      <c r="J132" s="14"/>
      <c r="K132" s="19"/>
      <c r="L132" s="19"/>
      <c r="M132" s="19"/>
      <c r="N132" s="6"/>
    </row>
    <row r="133" spans="1:17" ht="12.75" customHeight="1">
      <c r="A133" s="95">
        <v>45568</v>
      </c>
      <c r="B133" s="99">
        <v>0.66878619800000005</v>
      </c>
      <c r="C133" s="99"/>
      <c r="D133" s="12"/>
      <c r="E133" s="70"/>
      <c r="F133" s="19"/>
      <c r="G133" s="91"/>
      <c r="H133" s="19"/>
      <c r="I133" s="19"/>
      <c r="J133" s="14"/>
      <c r="K133" s="19"/>
      <c r="L133" s="19"/>
      <c r="M133" s="19"/>
      <c r="N133" s="6"/>
    </row>
    <row r="134" spans="1:17" ht="12.75" customHeight="1">
      <c r="A134" s="95">
        <v>45575</v>
      </c>
      <c r="B134" s="99">
        <v>0.67260552600000001</v>
      </c>
      <c r="C134" s="99"/>
      <c r="D134" s="12"/>
      <c r="E134" s="70"/>
      <c r="F134" s="19"/>
      <c r="G134" s="91"/>
      <c r="H134" s="19"/>
      <c r="I134" s="19"/>
      <c r="J134" s="14"/>
      <c r="K134" s="19"/>
      <c r="L134" s="19"/>
      <c r="M134" s="19"/>
      <c r="N134" s="6"/>
    </row>
    <row r="135" spans="1:17" ht="12.75" customHeight="1">
      <c r="A135" s="95">
        <v>45582</v>
      </c>
      <c r="B135" s="99">
        <v>0.66595270200000001</v>
      </c>
      <c r="C135" s="99"/>
      <c r="D135" s="12"/>
      <c r="E135" s="70"/>
      <c r="F135" s="19"/>
      <c r="G135" s="91"/>
      <c r="H135" s="19"/>
      <c r="I135" s="19"/>
      <c r="J135" s="14"/>
      <c r="K135" s="19"/>
      <c r="L135" s="19"/>
      <c r="M135" s="19"/>
      <c r="N135" s="6"/>
    </row>
    <row r="136" spans="1:17" ht="12.75" customHeight="1">
      <c r="A136" s="95">
        <v>45589</v>
      </c>
      <c r="B136" s="99">
        <v>0.66802205999999997</v>
      </c>
      <c r="C136" s="99"/>
      <c r="D136" s="12"/>
      <c r="E136" s="70"/>
      <c r="F136" s="19"/>
      <c r="G136" s="91"/>
      <c r="H136" s="19"/>
      <c r="I136" s="19"/>
      <c r="J136" s="14"/>
      <c r="K136" s="19"/>
      <c r="L136" s="19"/>
      <c r="M136" s="19"/>
      <c r="N136" s="6"/>
    </row>
    <row r="137" spans="1:17" ht="12.75" customHeight="1">
      <c r="A137" s="95">
        <v>45596</v>
      </c>
      <c r="B137" s="99">
        <v>0.66297529099999997</v>
      </c>
      <c r="C137" s="99"/>
      <c r="D137" s="12"/>
      <c r="E137" s="70"/>
      <c r="F137" s="19"/>
      <c r="G137" s="91"/>
      <c r="H137" s="19"/>
      <c r="I137" s="19"/>
      <c r="J137" s="14"/>
      <c r="K137" s="19"/>
      <c r="L137" s="19"/>
      <c r="M137" s="19"/>
      <c r="N137" s="6"/>
    </row>
    <row r="138" spans="1:17" ht="12.75" customHeight="1">
      <c r="A138" s="95">
        <v>45603</v>
      </c>
      <c r="B138" s="99">
        <v>0.67115673899999995</v>
      </c>
      <c r="C138" s="99"/>
      <c r="D138" s="12"/>
      <c r="E138" s="70"/>
      <c r="F138" s="19"/>
      <c r="G138" s="91"/>
      <c r="H138" s="19"/>
      <c r="I138" s="19"/>
      <c r="J138" s="14"/>
      <c r="K138" s="19"/>
      <c r="L138" s="19"/>
      <c r="M138" s="19"/>
      <c r="N138" s="6"/>
    </row>
    <row r="139" spans="1:17" ht="12.75" customHeight="1">
      <c r="A139" s="95">
        <v>45610</v>
      </c>
      <c r="B139" s="99">
        <v>0.65433698299999998</v>
      </c>
      <c r="C139" s="99"/>
      <c r="D139" s="12"/>
      <c r="E139" s="70"/>
      <c r="F139" s="19"/>
      <c r="G139" s="91"/>
      <c r="H139" s="19"/>
      <c r="I139" s="19"/>
      <c r="J139" s="14"/>
      <c r="K139" s="19"/>
      <c r="L139" s="19"/>
      <c r="M139" s="19"/>
      <c r="N139" s="6"/>
    </row>
    <row r="140" spans="1:17" ht="12.75" customHeight="1">
      <c r="A140" s="95">
        <v>45617</v>
      </c>
      <c r="B140" s="99">
        <v>0.65321812499999998</v>
      </c>
      <c r="C140" s="99"/>
      <c r="D140" s="12"/>
      <c r="E140" s="70"/>
      <c r="F140" s="19"/>
      <c r="G140" s="91"/>
      <c r="H140" s="91"/>
      <c r="I140" s="91"/>
      <c r="J140" s="9"/>
      <c r="K140" s="8"/>
      <c r="L140" s="8"/>
      <c r="M140" s="8"/>
      <c r="N140" s="8"/>
      <c r="O140" s="6"/>
      <c r="P140" s="6"/>
      <c r="Q140" s="6"/>
    </row>
    <row r="141" spans="1:17" ht="12.75" customHeight="1">
      <c r="A141" s="95">
        <v>45624</v>
      </c>
      <c r="B141" s="99">
        <v>0.66270269199999998</v>
      </c>
      <c r="C141" s="99"/>
      <c r="D141" s="12"/>
      <c r="E141" s="70"/>
      <c r="F141" s="19"/>
      <c r="G141" s="91"/>
      <c r="H141" s="91"/>
      <c r="I141" s="91"/>
      <c r="J141" s="9"/>
      <c r="K141" s="8"/>
      <c r="L141" s="8"/>
      <c r="M141" s="8"/>
      <c r="N141" s="8"/>
      <c r="O141" s="6"/>
      <c r="P141" s="6"/>
      <c r="Q141" s="6"/>
    </row>
    <row r="142" spans="1:17" ht="12.75" customHeight="1">
      <c r="A142" s="95">
        <v>45631</v>
      </c>
      <c r="B142" s="99">
        <v>0.658138573</v>
      </c>
      <c r="C142" s="99"/>
      <c r="D142" s="12"/>
      <c r="E142" s="70"/>
      <c r="F142" s="19"/>
      <c r="G142" s="19"/>
      <c r="H142" s="19"/>
      <c r="I142" s="19"/>
      <c r="J142" s="6"/>
      <c r="K142" s="6"/>
      <c r="L142" s="6"/>
      <c r="M142" s="6"/>
      <c r="N142" s="6"/>
      <c r="O142" s="6"/>
      <c r="P142" s="6"/>
      <c r="Q142" s="6"/>
    </row>
    <row r="143" spans="1:17" ht="12.75" customHeight="1">
      <c r="A143" s="95">
        <v>45638</v>
      </c>
      <c r="B143" s="99">
        <v>0.64985682</v>
      </c>
      <c r="C143" s="99"/>
      <c r="D143" s="12"/>
      <c r="E143" s="70"/>
      <c r="F143" s="19"/>
      <c r="G143" s="19"/>
      <c r="H143" s="19"/>
      <c r="I143" s="19"/>
    </row>
    <row r="144" spans="1:17" ht="12.75" customHeight="1">
      <c r="A144" s="95">
        <v>45645</v>
      </c>
      <c r="B144" s="99">
        <v>0.62982886900000001</v>
      </c>
      <c r="C144" s="99"/>
      <c r="D144" s="12"/>
      <c r="E144" s="70"/>
      <c r="F144" s="19"/>
      <c r="G144" s="19"/>
      <c r="H144" s="19"/>
      <c r="I144" s="19"/>
    </row>
    <row r="145" spans="1:10" ht="12.75" customHeight="1">
      <c r="A145" s="95">
        <v>45652</v>
      </c>
      <c r="B145" s="99">
        <v>0.63791995999999995</v>
      </c>
      <c r="C145" s="99"/>
      <c r="D145" s="12"/>
      <c r="E145" s="70"/>
      <c r="F145" s="92"/>
      <c r="G145" s="92"/>
      <c r="H145" s="92"/>
      <c r="I145" s="92"/>
      <c r="J145" s="23"/>
    </row>
    <row r="146" spans="1:10" ht="12.75" customHeight="1">
      <c r="A146" s="95">
        <v>45659</v>
      </c>
      <c r="B146" s="99">
        <v>0.63522381304790998</v>
      </c>
      <c r="C146" s="99"/>
      <c r="D146" s="12"/>
      <c r="E146" s="70"/>
      <c r="F146" s="19"/>
      <c r="G146" s="19"/>
      <c r="H146" s="19"/>
      <c r="I146" s="19"/>
    </row>
    <row r="147" spans="1:10" ht="12.75" customHeight="1">
      <c r="A147" s="95">
        <v>45666</v>
      </c>
      <c r="B147" s="99">
        <v>0.63578974576962299</v>
      </c>
      <c r="C147" s="99"/>
      <c r="D147" s="12"/>
      <c r="E147" s="70"/>
      <c r="F147" s="19"/>
      <c r="G147" s="19"/>
      <c r="H147" s="19"/>
      <c r="I147" s="19"/>
    </row>
    <row r="148" spans="1:10" ht="12.75" customHeight="1">
      <c r="A148" s="95">
        <v>45673</v>
      </c>
      <c r="B148" s="99">
        <v>0.62460208012232399</v>
      </c>
      <c r="C148" s="99"/>
      <c r="D148" s="12"/>
      <c r="E148" s="70"/>
      <c r="F148" s="19"/>
      <c r="G148" s="19"/>
      <c r="H148" s="19"/>
      <c r="I148" s="19"/>
    </row>
    <row r="149" spans="1:10" ht="12.75" customHeight="1">
      <c r="A149" s="95">
        <v>45680</v>
      </c>
      <c r="B149" s="99">
        <v>0.63479582120285405</v>
      </c>
      <c r="C149" s="99"/>
      <c r="D149" s="12"/>
      <c r="E149" s="70"/>
      <c r="F149" s="19"/>
      <c r="G149" s="19"/>
      <c r="H149" s="19"/>
      <c r="I149" s="19"/>
    </row>
    <row r="150" spans="1:10" ht="12.75" customHeight="1">
      <c r="A150" s="95">
        <v>45687</v>
      </c>
      <c r="B150" s="99">
        <v>0.63001502609582105</v>
      </c>
      <c r="C150" s="99"/>
      <c r="D150" s="12"/>
      <c r="E150" s="70"/>
      <c r="F150" s="19"/>
      <c r="G150" s="19"/>
      <c r="H150" s="19"/>
      <c r="I150" s="19"/>
    </row>
    <row r="151" spans="1:10" ht="12.75" customHeight="1">
      <c r="A151" s="95">
        <v>45694</v>
      </c>
      <c r="B151" s="99">
        <v>0.62932600000000005</v>
      </c>
      <c r="C151" s="99"/>
      <c r="D151" s="12"/>
      <c r="E151" s="70"/>
      <c r="F151" s="19"/>
      <c r="G151" s="19"/>
      <c r="H151" s="19"/>
      <c r="I151" s="19"/>
      <c r="J151" s="13"/>
    </row>
    <row r="152" spans="1:10" ht="12.75" customHeight="1">
      <c r="A152" s="95">
        <f>A151+7</f>
        <v>45701</v>
      </c>
      <c r="B152" s="99">
        <v>0.63116300000000003</v>
      </c>
      <c r="C152" s="99"/>
      <c r="D152" s="12"/>
      <c r="E152" s="70"/>
      <c r="F152" s="19"/>
      <c r="G152" s="19"/>
      <c r="H152" s="19"/>
      <c r="I152" s="19"/>
    </row>
    <row r="153" spans="1:10" ht="12.75" customHeight="1">
      <c r="A153" s="95">
        <f t="shared" ref="A153:A216" si="4">A152+7</f>
        <v>45708</v>
      </c>
      <c r="B153" s="99">
        <v>0.63169500000000001</v>
      </c>
      <c r="C153" s="99"/>
      <c r="D153" s="12"/>
      <c r="E153" s="70"/>
      <c r="F153" s="19"/>
      <c r="G153" s="19"/>
      <c r="H153" s="19"/>
      <c r="I153" s="19"/>
    </row>
    <row r="154" spans="1:10" ht="12.75" customHeight="1">
      <c r="A154" s="95">
        <f t="shared" si="4"/>
        <v>45715</v>
      </c>
      <c r="B154" s="99">
        <v>0.62694799999999995</v>
      </c>
      <c r="C154" s="99"/>
      <c r="D154" s="12"/>
      <c r="E154" s="70"/>
      <c r="F154" s="19"/>
      <c r="G154" s="19"/>
      <c r="H154" s="19"/>
      <c r="I154" s="19"/>
    </row>
    <row r="155" spans="1:10" ht="12.75" customHeight="1">
      <c r="A155" s="95">
        <f t="shared" si="4"/>
        <v>45722</v>
      </c>
      <c r="B155" s="99">
        <v>0.62120600000000004</v>
      </c>
      <c r="C155" s="99"/>
      <c r="D155" s="95"/>
      <c r="E155" s="70"/>
      <c r="F155" s="19"/>
      <c r="G155" s="19"/>
      <c r="H155" s="19"/>
      <c r="I155" s="19"/>
      <c r="J155" s="13"/>
    </row>
    <row r="156" spans="1:10" ht="12.75" customHeight="1">
      <c r="A156" s="95">
        <f t="shared" si="4"/>
        <v>45729</v>
      </c>
      <c r="B156" s="99">
        <v>0.63139900000000004</v>
      </c>
      <c r="C156" s="99"/>
      <c r="D156" s="95"/>
      <c r="E156" s="70"/>
      <c r="F156" s="19"/>
      <c r="G156" s="19"/>
      <c r="H156" s="19"/>
      <c r="I156" s="19"/>
    </row>
    <row r="157" spans="1:10" ht="12.75" customHeight="1">
      <c r="A157" s="95">
        <f t="shared" si="4"/>
        <v>45736</v>
      </c>
      <c r="B157" s="99">
        <v>0.63416300000000003</v>
      </c>
      <c r="C157" s="99"/>
      <c r="D157" s="95"/>
      <c r="E157" s="70"/>
      <c r="F157" s="19"/>
      <c r="G157" s="19"/>
      <c r="H157" s="19"/>
      <c r="I157" s="19"/>
    </row>
    <row r="158" spans="1:10" ht="12.75" customHeight="1">
      <c r="A158" s="95">
        <f t="shared" si="4"/>
        <v>45743</v>
      </c>
      <c r="B158" s="99">
        <v>0.64334999999999998</v>
      </c>
      <c r="C158" s="99"/>
      <c r="D158" s="95"/>
      <c r="E158" s="70"/>
      <c r="F158" s="19"/>
      <c r="G158" s="19"/>
      <c r="H158" s="19"/>
      <c r="I158" s="19"/>
    </row>
    <row r="159" spans="1:10" ht="12.75" customHeight="1">
      <c r="A159" s="95">
        <f t="shared" si="4"/>
        <v>45750</v>
      </c>
      <c r="B159" s="99">
        <v>0.61647300000000005</v>
      </c>
      <c r="C159" s="99"/>
      <c r="D159" s="95"/>
      <c r="E159" s="70"/>
      <c r="F159" s="19"/>
      <c r="G159" s="19"/>
      <c r="H159" s="19"/>
      <c r="I159" s="19"/>
      <c r="J159" s="13"/>
    </row>
    <row r="160" spans="1:10" ht="12.75" customHeight="1">
      <c r="A160" s="95">
        <f t="shared" si="4"/>
        <v>45757</v>
      </c>
      <c r="B160" s="99">
        <v>0.62341000000000002</v>
      </c>
      <c r="C160" s="99"/>
      <c r="D160" s="95"/>
      <c r="E160" s="70"/>
      <c r="F160" s="19"/>
      <c r="G160" s="19"/>
      <c r="H160" s="19"/>
      <c r="I160" s="19"/>
    </row>
    <row r="161" spans="1:10" ht="12.75" customHeight="1">
      <c r="A161" s="95">
        <f t="shared" si="4"/>
        <v>45764</v>
      </c>
      <c r="B161" s="99">
        <v>0.62547399999999997</v>
      </c>
      <c r="C161" s="99"/>
      <c r="D161" s="95"/>
      <c r="E161" s="70"/>
      <c r="F161" s="19"/>
      <c r="G161" s="19"/>
      <c r="H161" s="19"/>
      <c r="I161" s="19"/>
    </row>
    <row r="162" spans="1:10" ht="12.75" customHeight="1">
      <c r="A162" s="95">
        <f t="shared" si="4"/>
        <v>45771</v>
      </c>
      <c r="B162" s="99">
        <v>0.64388599999999996</v>
      </c>
      <c r="C162" s="99"/>
      <c r="D162" s="95"/>
      <c r="E162" s="70"/>
      <c r="F162" s="19"/>
      <c r="G162" s="19"/>
      <c r="H162" s="19"/>
      <c r="I162" s="19"/>
    </row>
    <row r="163" spans="1:10" ht="12.75" customHeight="1">
      <c r="A163" s="95">
        <f t="shared" si="4"/>
        <v>45778</v>
      </c>
      <c r="B163" s="99">
        <v>0.61607400000000001</v>
      </c>
      <c r="C163" s="99"/>
      <c r="D163" s="95"/>
      <c r="E163" s="70"/>
      <c r="F163" s="19"/>
      <c r="G163" s="19"/>
      <c r="H163" s="19"/>
      <c r="I163" s="19"/>
      <c r="J163" s="13" t="s">
        <v>1</v>
      </c>
    </row>
    <row r="164" spans="1:10" ht="12.75" customHeight="1">
      <c r="A164" s="95">
        <f t="shared" si="4"/>
        <v>45785</v>
      </c>
      <c r="B164" s="99"/>
      <c r="C164" s="99"/>
      <c r="D164" s="95"/>
      <c r="E164" s="70"/>
      <c r="F164" s="19"/>
      <c r="G164" s="19"/>
      <c r="H164" s="19"/>
      <c r="I164" s="19"/>
    </row>
    <row r="165" spans="1:10" ht="12.75" customHeight="1">
      <c r="A165" s="95">
        <f t="shared" si="4"/>
        <v>45792</v>
      </c>
      <c r="B165" s="99"/>
      <c r="C165" s="99"/>
      <c r="D165" s="95"/>
      <c r="E165" s="70"/>
      <c r="F165" s="19"/>
      <c r="G165" s="19"/>
      <c r="H165" s="19"/>
      <c r="I165" s="19"/>
    </row>
    <row r="166" spans="1:10" ht="12.75" customHeight="1">
      <c r="A166" s="95">
        <f t="shared" si="4"/>
        <v>45799</v>
      </c>
      <c r="B166" s="99"/>
      <c r="C166" s="99"/>
      <c r="D166" s="95"/>
      <c r="E166" s="70"/>
      <c r="F166" s="19"/>
      <c r="G166" s="19"/>
      <c r="H166" s="19"/>
      <c r="I166" s="19"/>
    </row>
    <row r="167" spans="1:10" ht="12.75" customHeight="1">
      <c r="A167" s="95">
        <f t="shared" si="4"/>
        <v>45806</v>
      </c>
      <c r="B167" s="99"/>
      <c r="C167" s="99"/>
      <c r="D167" s="95"/>
      <c r="E167" s="70"/>
      <c r="F167" s="19"/>
      <c r="G167" s="19"/>
      <c r="H167" s="19"/>
      <c r="I167" s="19"/>
    </row>
    <row r="168" spans="1:10" ht="12.75" customHeight="1">
      <c r="A168" s="95">
        <f t="shared" si="4"/>
        <v>45813</v>
      </c>
      <c r="B168" s="99"/>
      <c r="C168" s="99"/>
      <c r="D168" s="95"/>
      <c r="E168" s="70"/>
      <c r="F168" s="19"/>
      <c r="G168" s="19"/>
      <c r="H168" s="19"/>
      <c r="I168" s="19"/>
    </row>
    <row r="169" spans="1:10" ht="12.75" customHeight="1">
      <c r="A169" s="95">
        <f t="shared" si="4"/>
        <v>45820</v>
      </c>
      <c r="B169" s="99"/>
      <c r="C169" s="99"/>
      <c r="D169" s="95"/>
      <c r="E169" s="70"/>
      <c r="F169" s="19"/>
      <c r="G169" s="19"/>
      <c r="H169" s="19"/>
      <c r="I169" s="19"/>
    </row>
    <row r="170" spans="1:10" ht="12.75" customHeight="1">
      <c r="A170" s="95">
        <f t="shared" si="4"/>
        <v>45827</v>
      </c>
      <c r="B170" s="99"/>
      <c r="C170" s="99"/>
      <c r="D170" s="95"/>
      <c r="E170" s="70"/>
      <c r="F170" s="19"/>
      <c r="G170" s="19"/>
      <c r="H170" s="19"/>
      <c r="I170" s="19"/>
    </row>
    <row r="171" spans="1:10" ht="12.75" customHeight="1">
      <c r="A171" s="95">
        <f t="shared" si="4"/>
        <v>45834</v>
      </c>
      <c r="B171" s="99"/>
      <c r="C171" s="99"/>
      <c r="D171" s="95"/>
      <c r="E171" s="70"/>
      <c r="F171" s="19"/>
      <c r="G171" s="19"/>
      <c r="H171" s="19"/>
      <c r="I171" s="19"/>
    </row>
    <row r="172" spans="1:10" ht="12.75" customHeight="1">
      <c r="A172" s="95">
        <f t="shared" si="4"/>
        <v>45841</v>
      </c>
      <c r="B172" s="99"/>
      <c r="C172" s="99"/>
      <c r="D172" s="95"/>
      <c r="E172" s="70"/>
      <c r="F172" s="19"/>
      <c r="G172" s="19"/>
      <c r="H172" s="19"/>
      <c r="I172" s="19"/>
    </row>
    <row r="173" spans="1:10" ht="12.75" customHeight="1">
      <c r="A173" s="95">
        <f t="shared" si="4"/>
        <v>45848</v>
      </c>
      <c r="B173" s="99"/>
      <c r="C173" s="99"/>
      <c r="D173" s="95"/>
      <c r="E173" s="70"/>
      <c r="F173" s="19"/>
      <c r="G173" s="19"/>
      <c r="H173" s="19"/>
      <c r="I173" s="19"/>
    </row>
    <row r="174" spans="1:10" ht="12.75" customHeight="1">
      <c r="A174" s="95">
        <f t="shared" si="4"/>
        <v>45855</v>
      </c>
      <c r="B174" s="99"/>
      <c r="C174" s="99"/>
      <c r="D174" s="95"/>
      <c r="E174" s="70"/>
      <c r="F174" s="19"/>
      <c r="G174" s="19"/>
      <c r="H174" s="19"/>
      <c r="I174" s="19"/>
    </row>
    <row r="175" spans="1:10" ht="12.75" customHeight="1">
      <c r="A175" s="95">
        <f t="shared" si="4"/>
        <v>45862</v>
      </c>
      <c r="B175" s="99"/>
      <c r="C175" s="99"/>
      <c r="D175" s="95"/>
      <c r="E175" s="70"/>
      <c r="F175" s="19"/>
      <c r="G175" s="19"/>
      <c r="H175" s="19"/>
      <c r="I175" s="19"/>
    </row>
    <row r="176" spans="1:10" ht="12.75" customHeight="1">
      <c r="A176" s="95">
        <f t="shared" si="4"/>
        <v>45869</v>
      </c>
      <c r="B176" s="99"/>
      <c r="C176" s="99"/>
      <c r="D176" s="95"/>
      <c r="E176" s="70"/>
      <c r="F176" s="19"/>
      <c r="G176" s="19"/>
      <c r="H176" s="19"/>
      <c r="I176" s="19"/>
    </row>
    <row r="177" spans="1:10" ht="12.75" customHeight="1">
      <c r="A177" s="95">
        <f t="shared" si="4"/>
        <v>45876</v>
      </c>
      <c r="B177" s="99"/>
      <c r="C177" s="99"/>
      <c r="D177" s="95"/>
      <c r="E177" s="70"/>
      <c r="F177" s="19"/>
      <c r="G177" s="19"/>
      <c r="H177" s="19"/>
      <c r="I177" s="19"/>
    </row>
    <row r="178" spans="1:10" ht="12.75" customHeight="1">
      <c r="A178" s="95">
        <f t="shared" si="4"/>
        <v>45883</v>
      </c>
      <c r="B178" s="99"/>
      <c r="C178" s="99"/>
      <c r="D178" s="95"/>
      <c r="E178" s="70"/>
      <c r="F178" s="19"/>
      <c r="G178" s="19"/>
      <c r="H178" s="19"/>
      <c r="I178" s="19"/>
    </row>
    <row r="179" spans="1:10" ht="12.75" customHeight="1">
      <c r="A179" s="95">
        <f t="shared" si="4"/>
        <v>45890</v>
      </c>
      <c r="B179" s="99"/>
      <c r="C179" s="99"/>
      <c r="D179" s="95"/>
      <c r="E179" s="70"/>
      <c r="F179" s="19"/>
      <c r="G179" s="19"/>
      <c r="H179" s="19"/>
      <c r="I179" s="19"/>
    </row>
    <row r="180" spans="1:10" ht="12.75" customHeight="1">
      <c r="A180" s="95">
        <f t="shared" si="4"/>
        <v>45897</v>
      </c>
      <c r="B180" s="99"/>
      <c r="C180" s="99"/>
      <c r="D180" s="95"/>
      <c r="E180" s="70"/>
      <c r="F180" s="19"/>
      <c r="G180" s="19"/>
      <c r="H180" s="19"/>
      <c r="I180" s="19"/>
    </row>
    <row r="181" spans="1:10" ht="12.75" customHeight="1">
      <c r="A181" s="95">
        <f t="shared" si="4"/>
        <v>45904</v>
      </c>
      <c r="B181" s="99"/>
      <c r="C181" s="99"/>
      <c r="D181" s="95"/>
      <c r="E181" s="70"/>
      <c r="F181" s="19"/>
      <c r="G181" s="19"/>
      <c r="H181" s="19"/>
      <c r="I181" s="19"/>
    </row>
    <row r="182" spans="1:10" ht="12.75" customHeight="1">
      <c r="A182" s="95">
        <f t="shared" si="4"/>
        <v>45911</v>
      </c>
      <c r="B182" s="99"/>
      <c r="C182" s="99"/>
      <c r="D182" s="95"/>
      <c r="E182" s="70"/>
      <c r="F182" s="19"/>
      <c r="G182" s="19"/>
      <c r="H182" s="19"/>
      <c r="I182" s="19"/>
    </row>
    <row r="183" spans="1:10" ht="12.75" customHeight="1">
      <c r="A183" s="95">
        <f t="shared" si="4"/>
        <v>45918</v>
      </c>
      <c r="B183" s="99"/>
      <c r="C183" s="99"/>
      <c r="D183" s="95"/>
      <c r="E183" s="70"/>
      <c r="F183" s="19"/>
      <c r="G183" s="19"/>
      <c r="H183" s="19"/>
      <c r="I183" s="19"/>
    </row>
    <row r="184" spans="1:10" ht="12.75" customHeight="1">
      <c r="A184" s="95">
        <f t="shared" si="4"/>
        <v>45925</v>
      </c>
      <c r="B184" s="99"/>
      <c r="C184" s="99"/>
      <c r="D184" s="95"/>
      <c r="E184" s="70"/>
      <c r="F184" s="19"/>
      <c r="G184" s="19"/>
      <c r="H184" s="19"/>
      <c r="I184" s="19"/>
    </row>
    <row r="185" spans="1:10" ht="12.75" customHeight="1">
      <c r="A185" s="95">
        <f t="shared" si="4"/>
        <v>45932</v>
      </c>
      <c r="B185" s="99"/>
      <c r="C185" s="99"/>
      <c r="D185" s="95"/>
      <c r="E185" s="70"/>
      <c r="F185" s="19"/>
      <c r="G185" s="19"/>
      <c r="H185" s="19"/>
      <c r="I185" s="19"/>
    </row>
    <row r="186" spans="1:10" ht="12.75" customHeight="1">
      <c r="A186" s="95">
        <f t="shared" si="4"/>
        <v>45939</v>
      </c>
      <c r="B186" s="99"/>
      <c r="C186" s="99"/>
      <c r="D186" s="95"/>
      <c r="E186" s="70"/>
      <c r="F186" s="19"/>
      <c r="G186" s="19"/>
      <c r="H186" s="19"/>
      <c r="I186" s="19"/>
    </row>
    <row r="187" spans="1:10" ht="12.75" customHeight="1">
      <c r="A187" s="95">
        <f t="shared" si="4"/>
        <v>45946</v>
      </c>
      <c r="B187" s="99"/>
      <c r="C187" s="99"/>
      <c r="D187" s="95"/>
      <c r="E187" s="70"/>
      <c r="F187" s="19"/>
      <c r="G187" s="19"/>
      <c r="H187" s="19"/>
      <c r="I187" s="19"/>
    </row>
    <row r="188" spans="1:10" ht="12.75" customHeight="1">
      <c r="A188" s="95">
        <f t="shared" si="4"/>
        <v>45953</v>
      </c>
      <c r="B188" s="99"/>
      <c r="C188" s="99"/>
      <c r="D188" s="95"/>
      <c r="E188" s="70"/>
      <c r="F188" s="19"/>
      <c r="G188" s="19"/>
      <c r="H188" s="19"/>
      <c r="I188" s="19"/>
      <c r="J188" s="13"/>
    </row>
    <row r="189" spans="1:10" ht="12.75" customHeight="1">
      <c r="A189" s="95">
        <f t="shared" si="4"/>
        <v>45960</v>
      </c>
      <c r="B189" s="99"/>
      <c r="C189" s="99"/>
      <c r="D189" s="95"/>
      <c r="E189" s="70"/>
      <c r="F189" s="19"/>
      <c r="G189" s="19"/>
      <c r="H189" s="19"/>
      <c r="I189" s="19"/>
    </row>
    <row r="190" spans="1:10" ht="12.75" customHeight="1">
      <c r="A190" s="95">
        <f t="shared" si="4"/>
        <v>45967</v>
      </c>
      <c r="B190" s="99"/>
      <c r="C190" s="99"/>
      <c r="D190" s="95"/>
      <c r="E190" s="70"/>
      <c r="F190" s="19"/>
      <c r="G190" s="19"/>
      <c r="H190" s="19"/>
      <c r="I190" s="19"/>
    </row>
    <row r="191" spans="1:10" ht="12.75" customHeight="1">
      <c r="A191" s="95">
        <f t="shared" si="4"/>
        <v>45974</v>
      </c>
      <c r="B191" s="99"/>
      <c r="C191" s="99"/>
      <c r="D191" s="95"/>
      <c r="E191" s="70"/>
      <c r="F191" s="19"/>
      <c r="G191" s="19"/>
      <c r="H191" s="19"/>
      <c r="I191" s="19"/>
    </row>
    <row r="192" spans="1:10" ht="12.75" customHeight="1">
      <c r="A192" s="95">
        <f t="shared" si="4"/>
        <v>45981</v>
      </c>
      <c r="B192" s="99"/>
      <c r="C192" s="99"/>
      <c r="D192" s="95"/>
      <c r="E192" s="70"/>
      <c r="F192" s="19"/>
      <c r="G192" s="19"/>
      <c r="H192" s="19"/>
      <c r="I192" s="19"/>
    </row>
    <row r="193" spans="1:10" ht="12.75" customHeight="1">
      <c r="A193" s="95">
        <f t="shared" si="4"/>
        <v>45988</v>
      </c>
      <c r="B193" s="99"/>
      <c r="C193" s="99"/>
      <c r="D193" s="95"/>
      <c r="E193" s="70"/>
      <c r="F193" s="19"/>
      <c r="G193" s="19"/>
      <c r="H193" s="19"/>
      <c r="I193" s="19"/>
      <c r="J193" s="13"/>
    </row>
    <row r="194" spans="1:10" ht="12.75" customHeight="1">
      <c r="A194" s="95">
        <f t="shared" si="4"/>
        <v>45995</v>
      </c>
      <c r="B194" s="99"/>
      <c r="C194" s="99"/>
      <c r="D194" s="95"/>
      <c r="E194" s="70"/>
      <c r="F194" s="19"/>
      <c r="G194" s="19"/>
      <c r="H194" s="19"/>
      <c r="I194" s="19"/>
    </row>
    <row r="195" spans="1:10" ht="12.75" customHeight="1">
      <c r="A195" s="95">
        <f t="shared" si="4"/>
        <v>46002</v>
      </c>
      <c r="B195" s="99"/>
      <c r="C195" s="99"/>
      <c r="D195" s="95"/>
      <c r="E195" s="70"/>
      <c r="F195" s="19"/>
      <c r="G195" s="19"/>
      <c r="H195" s="19"/>
      <c r="I195" s="19"/>
    </row>
    <row r="196" spans="1:10" ht="12.75" customHeight="1">
      <c r="A196" s="95">
        <f t="shared" si="4"/>
        <v>46009</v>
      </c>
      <c r="B196" s="99"/>
      <c r="C196" s="99"/>
      <c r="D196" s="95"/>
      <c r="E196" s="70"/>
      <c r="F196" s="19"/>
      <c r="G196" s="19"/>
      <c r="H196" s="19"/>
      <c r="I196" s="19"/>
    </row>
    <row r="197" spans="1:10" ht="12.75" customHeight="1">
      <c r="A197" s="95">
        <f t="shared" si="4"/>
        <v>46016</v>
      </c>
      <c r="B197" s="99"/>
      <c r="C197" s="99"/>
      <c r="D197" s="95"/>
      <c r="E197" s="70"/>
      <c r="F197" s="19"/>
      <c r="G197" s="19"/>
      <c r="H197" s="19"/>
      <c r="I197" s="19"/>
      <c r="J197" s="13"/>
    </row>
    <row r="198" spans="1:10" ht="12.75" customHeight="1">
      <c r="A198" s="95">
        <f t="shared" si="4"/>
        <v>46023</v>
      </c>
      <c r="B198" s="99"/>
      <c r="C198" s="99"/>
      <c r="D198" s="95"/>
      <c r="E198" s="70"/>
      <c r="F198" s="19"/>
      <c r="G198" s="19"/>
      <c r="H198" s="19"/>
      <c r="I198" s="19"/>
    </row>
    <row r="199" spans="1:10" ht="12.75" customHeight="1">
      <c r="A199" s="95">
        <f t="shared" si="4"/>
        <v>46030</v>
      </c>
      <c r="B199" s="99"/>
      <c r="C199" s="99"/>
      <c r="D199" s="95"/>
      <c r="E199" s="70"/>
      <c r="F199" s="19"/>
      <c r="G199" s="19"/>
      <c r="H199" s="19"/>
      <c r="I199" s="19"/>
    </row>
    <row r="200" spans="1:10" ht="12.75" customHeight="1">
      <c r="A200" s="95">
        <f t="shared" si="4"/>
        <v>46037</v>
      </c>
      <c r="B200" s="99"/>
      <c r="C200" s="99"/>
      <c r="D200" s="95"/>
      <c r="E200" s="70"/>
      <c r="F200" s="19"/>
      <c r="G200" s="19"/>
      <c r="H200" s="19"/>
      <c r="I200" s="19"/>
    </row>
    <row r="201" spans="1:10" ht="12.75" customHeight="1">
      <c r="A201" s="95">
        <f t="shared" si="4"/>
        <v>46044</v>
      </c>
      <c r="B201" s="99"/>
      <c r="C201" s="99"/>
      <c r="D201" s="95"/>
      <c r="E201" s="70"/>
      <c r="F201" s="19"/>
      <c r="G201" s="19"/>
      <c r="H201" s="19"/>
      <c r="I201" s="19"/>
    </row>
    <row r="202" spans="1:10" ht="12.75" customHeight="1">
      <c r="A202" s="95">
        <f t="shared" si="4"/>
        <v>46051</v>
      </c>
      <c r="B202" s="99"/>
      <c r="C202" s="99"/>
      <c r="D202" s="95"/>
      <c r="E202" s="70"/>
      <c r="F202" s="19"/>
      <c r="G202" s="19"/>
      <c r="H202" s="19"/>
      <c r="I202" s="19"/>
    </row>
    <row r="203" spans="1:10" ht="12.75" customHeight="1">
      <c r="A203" s="95">
        <f t="shared" si="4"/>
        <v>46058</v>
      </c>
      <c r="B203" s="99"/>
      <c r="C203" s="99"/>
      <c r="D203" s="95"/>
      <c r="E203" s="70"/>
      <c r="F203" s="19"/>
      <c r="G203" s="19"/>
      <c r="H203" s="19"/>
      <c r="I203" s="19"/>
      <c r="J203" s="13"/>
    </row>
    <row r="204" spans="1:10" ht="12.75" customHeight="1">
      <c r="A204" s="95">
        <f t="shared" si="4"/>
        <v>46065</v>
      </c>
      <c r="B204" s="99"/>
      <c r="C204" s="99"/>
      <c r="D204" s="95"/>
      <c r="E204" s="70"/>
      <c r="F204" s="19"/>
      <c r="G204" s="19"/>
      <c r="H204" s="19"/>
      <c r="I204" s="19"/>
    </row>
    <row r="205" spans="1:10" ht="12.75" customHeight="1">
      <c r="A205" s="95">
        <f t="shared" si="4"/>
        <v>46072</v>
      </c>
      <c r="B205" s="99"/>
      <c r="C205" s="99"/>
      <c r="D205" s="95"/>
      <c r="E205" s="70"/>
      <c r="F205" s="19"/>
      <c r="G205" s="19"/>
      <c r="H205" s="19"/>
      <c r="I205" s="19"/>
    </row>
    <row r="206" spans="1:10" ht="12.75" customHeight="1">
      <c r="A206" s="95">
        <f t="shared" si="4"/>
        <v>46079</v>
      </c>
      <c r="B206" s="99"/>
      <c r="C206" s="99"/>
      <c r="D206" s="95"/>
      <c r="E206" s="70"/>
      <c r="F206" s="19"/>
      <c r="G206" s="19"/>
      <c r="H206" s="19"/>
      <c r="I206" s="19"/>
    </row>
    <row r="207" spans="1:10" ht="12.75" customHeight="1">
      <c r="A207" s="95">
        <f t="shared" si="4"/>
        <v>46086</v>
      </c>
      <c r="B207" s="99"/>
      <c r="C207" s="99"/>
      <c r="D207" s="95"/>
      <c r="E207" s="70"/>
      <c r="F207" s="19"/>
      <c r="G207" s="19"/>
      <c r="H207" s="19"/>
      <c r="I207" s="19"/>
    </row>
    <row r="208" spans="1:10" ht="12.75" customHeight="1">
      <c r="A208" s="95">
        <f t="shared" si="4"/>
        <v>46093</v>
      </c>
      <c r="B208" s="99"/>
      <c r="C208" s="99"/>
      <c r="D208" s="95"/>
      <c r="E208" s="70"/>
      <c r="F208" s="19"/>
      <c r="G208" s="19"/>
      <c r="H208" s="19"/>
      <c r="I208" s="19"/>
    </row>
    <row r="209" spans="1:9" ht="12.75" customHeight="1">
      <c r="A209" s="95">
        <f t="shared" si="4"/>
        <v>46100</v>
      </c>
      <c r="B209" s="99"/>
      <c r="C209" s="99"/>
      <c r="D209" s="95"/>
      <c r="E209" s="70"/>
      <c r="F209" s="19"/>
      <c r="G209" s="19"/>
      <c r="H209" s="19"/>
      <c r="I209" s="19"/>
    </row>
    <row r="210" spans="1:9" ht="12.75" customHeight="1">
      <c r="A210" s="95">
        <f t="shared" si="4"/>
        <v>46107</v>
      </c>
      <c r="B210" s="99"/>
      <c r="C210" s="99"/>
      <c r="D210" s="95"/>
      <c r="E210" s="70"/>
      <c r="F210" s="19"/>
      <c r="G210" s="19"/>
      <c r="H210" s="19"/>
      <c r="I210" s="19"/>
    </row>
    <row r="211" spans="1:9" ht="12.75" customHeight="1">
      <c r="A211" s="95">
        <f t="shared" si="4"/>
        <v>46114</v>
      </c>
      <c r="B211" s="99"/>
      <c r="C211" s="99"/>
      <c r="D211" s="95"/>
      <c r="E211" s="70"/>
      <c r="F211" s="19"/>
      <c r="G211" s="19"/>
      <c r="H211" s="19"/>
      <c r="I211" s="19"/>
    </row>
    <row r="212" spans="1:9" ht="12.75" customHeight="1">
      <c r="A212" s="95">
        <f t="shared" si="4"/>
        <v>46121</v>
      </c>
      <c r="B212" s="99"/>
      <c r="C212" s="99"/>
      <c r="D212" s="95"/>
      <c r="E212" s="70"/>
      <c r="F212" s="19"/>
      <c r="G212" s="19"/>
      <c r="H212" s="19"/>
      <c r="I212" s="19"/>
    </row>
    <row r="213" spans="1:9" ht="12.75" customHeight="1">
      <c r="A213" s="95">
        <f t="shared" si="4"/>
        <v>46128</v>
      </c>
      <c r="B213" s="99"/>
      <c r="C213" s="99"/>
      <c r="D213" s="95"/>
      <c r="E213" s="70"/>
      <c r="F213" s="19"/>
      <c r="G213" s="19"/>
      <c r="H213" s="19"/>
      <c r="I213" s="19"/>
    </row>
    <row r="214" spans="1:9" ht="12.75" customHeight="1">
      <c r="A214" s="95">
        <f t="shared" si="4"/>
        <v>46135</v>
      </c>
      <c r="B214" s="99"/>
      <c r="C214" s="99"/>
      <c r="D214" s="95"/>
      <c r="E214" s="70"/>
      <c r="F214" s="19"/>
      <c r="G214" s="19"/>
      <c r="H214" s="19"/>
      <c r="I214" s="19"/>
    </row>
    <row r="215" spans="1:9" ht="12.75" customHeight="1">
      <c r="A215" s="95">
        <f t="shared" si="4"/>
        <v>46142</v>
      </c>
      <c r="B215" s="99"/>
      <c r="C215" s="99"/>
      <c r="D215" s="95"/>
      <c r="E215" s="70"/>
      <c r="F215" s="19"/>
      <c r="G215" s="19"/>
      <c r="H215" s="19"/>
      <c r="I215" s="19"/>
    </row>
    <row r="216" spans="1:9" ht="12.75" customHeight="1">
      <c r="A216" s="95">
        <f t="shared" si="4"/>
        <v>46149</v>
      </c>
      <c r="B216" s="99"/>
      <c r="C216" s="99"/>
      <c r="D216" s="95"/>
      <c r="E216" s="70"/>
      <c r="F216" s="19"/>
      <c r="G216" s="19"/>
      <c r="H216" s="19"/>
      <c r="I216" s="19"/>
    </row>
    <row r="217" spans="1:9" ht="12.75" customHeight="1">
      <c r="A217" s="95">
        <f t="shared" ref="A217:A236" si="5">A216+7</f>
        <v>46156</v>
      </c>
      <c r="B217" s="99"/>
      <c r="C217" s="99"/>
      <c r="D217" s="95"/>
      <c r="E217" s="70"/>
      <c r="F217" s="19"/>
      <c r="G217" s="19"/>
      <c r="H217" s="19"/>
      <c r="I217" s="19"/>
    </row>
    <row r="218" spans="1:9" ht="12.75" customHeight="1">
      <c r="A218" s="95">
        <f t="shared" si="5"/>
        <v>46163</v>
      </c>
      <c r="B218" s="99"/>
      <c r="C218" s="99"/>
      <c r="D218" s="95"/>
      <c r="E218" s="70"/>
      <c r="F218" s="19"/>
      <c r="G218" s="19"/>
      <c r="H218" s="19"/>
      <c r="I218" s="19"/>
    </row>
    <row r="219" spans="1:9" ht="12.75" customHeight="1">
      <c r="A219" s="95">
        <f t="shared" si="5"/>
        <v>46170</v>
      </c>
      <c r="B219" s="99"/>
      <c r="C219" s="99"/>
      <c r="D219" s="95"/>
      <c r="E219" s="70"/>
      <c r="F219" s="19"/>
      <c r="G219" s="19"/>
      <c r="H219" s="19"/>
      <c r="I219" s="19"/>
    </row>
    <row r="220" spans="1:9" ht="12.75" customHeight="1">
      <c r="A220" s="95">
        <f t="shared" si="5"/>
        <v>46177</v>
      </c>
      <c r="B220" s="99"/>
      <c r="C220" s="99"/>
      <c r="D220" s="95"/>
      <c r="E220" s="70"/>
      <c r="F220" s="19"/>
      <c r="G220" s="19"/>
      <c r="H220" s="19"/>
      <c r="I220" s="19"/>
    </row>
    <row r="221" spans="1:9" ht="12.75" customHeight="1">
      <c r="A221" s="95">
        <f t="shared" si="5"/>
        <v>46184</v>
      </c>
      <c r="B221" s="99"/>
      <c r="C221" s="99"/>
      <c r="D221" s="95"/>
      <c r="E221" s="70"/>
      <c r="F221" s="19"/>
      <c r="G221" s="19"/>
      <c r="H221" s="19"/>
      <c r="I221" s="19"/>
    </row>
    <row r="222" spans="1:9" ht="12.75" customHeight="1">
      <c r="A222" s="95">
        <f t="shared" si="5"/>
        <v>46191</v>
      </c>
      <c r="B222" s="99"/>
      <c r="C222" s="99"/>
      <c r="D222" s="95"/>
      <c r="E222" s="70"/>
      <c r="F222" s="19"/>
      <c r="G222" s="19"/>
      <c r="H222" s="19"/>
      <c r="I222" s="19"/>
    </row>
    <row r="223" spans="1:9" ht="12.75" customHeight="1">
      <c r="A223" s="95">
        <f t="shared" si="5"/>
        <v>46198</v>
      </c>
      <c r="B223" s="99"/>
      <c r="C223" s="99"/>
      <c r="D223" s="95"/>
      <c r="E223" s="70"/>
      <c r="F223" s="19"/>
      <c r="G223" s="19"/>
      <c r="H223" s="19"/>
      <c r="I223" s="19"/>
    </row>
    <row r="224" spans="1:9" ht="12.75" customHeight="1">
      <c r="A224" s="95">
        <f t="shared" si="5"/>
        <v>46205</v>
      </c>
      <c r="B224" s="99"/>
      <c r="C224" s="99"/>
      <c r="D224" s="95"/>
      <c r="E224" s="70"/>
      <c r="F224" s="19"/>
      <c r="G224" s="19"/>
      <c r="H224" s="19"/>
      <c r="I224" s="19"/>
    </row>
    <row r="225" spans="1:9" ht="12.75" customHeight="1">
      <c r="A225" s="95">
        <f t="shared" si="5"/>
        <v>46212</v>
      </c>
      <c r="B225" s="99"/>
      <c r="C225" s="99"/>
      <c r="D225" s="95"/>
      <c r="E225" s="70"/>
      <c r="F225" s="19"/>
      <c r="G225" s="19"/>
      <c r="H225" s="19"/>
      <c r="I225" s="19"/>
    </row>
    <row r="226" spans="1:9" ht="12.75" customHeight="1">
      <c r="A226" s="95">
        <f t="shared" si="5"/>
        <v>46219</v>
      </c>
      <c r="B226" s="99"/>
      <c r="C226" s="99"/>
      <c r="D226" s="95"/>
      <c r="E226" s="70"/>
      <c r="F226" s="19"/>
      <c r="G226" s="19"/>
      <c r="H226" s="19"/>
      <c r="I226" s="19"/>
    </row>
    <row r="227" spans="1:9">
      <c r="A227" s="95">
        <f t="shared" si="5"/>
        <v>46226</v>
      </c>
      <c r="B227" s="100"/>
      <c r="C227" s="100"/>
      <c r="E227" s="70"/>
    </row>
    <row r="228" spans="1:9">
      <c r="A228" s="95">
        <f t="shared" si="5"/>
        <v>46233</v>
      </c>
      <c r="B228" s="100"/>
      <c r="C228" s="100"/>
      <c r="E228" s="70"/>
    </row>
    <row r="229" spans="1:9">
      <c r="A229" s="95">
        <f t="shared" si="5"/>
        <v>46240</v>
      </c>
      <c r="B229" s="100"/>
      <c r="C229" s="100"/>
      <c r="E229" s="70"/>
    </row>
    <row r="230" spans="1:9">
      <c r="A230" s="95">
        <f t="shared" si="5"/>
        <v>46247</v>
      </c>
      <c r="B230" s="100"/>
      <c r="C230" s="100"/>
      <c r="E230" s="70"/>
    </row>
    <row r="231" spans="1:9">
      <c r="A231" s="95">
        <f t="shared" si="5"/>
        <v>46254</v>
      </c>
      <c r="B231" s="100"/>
      <c r="C231" s="100"/>
    </row>
    <row r="232" spans="1:9">
      <c r="A232" s="95">
        <f t="shared" si="5"/>
        <v>46261</v>
      </c>
      <c r="B232" s="100"/>
      <c r="C232" s="100"/>
    </row>
    <row r="233" spans="1:9">
      <c r="A233" s="95">
        <f t="shared" si="5"/>
        <v>46268</v>
      </c>
      <c r="B233" s="100"/>
      <c r="C233" s="100"/>
    </row>
    <row r="234" spans="1:9">
      <c r="A234" s="95">
        <f t="shared" si="5"/>
        <v>46275</v>
      </c>
      <c r="B234" s="100"/>
      <c r="C234" s="100"/>
    </row>
    <row r="235" spans="1:9">
      <c r="A235" s="95">
        <f t="shared" si="5"/>
        <v>46282</v>
      </c>
      <c r="B235" s="100"/>
      <c r="C235" s="100"/>
    </row>
    <row r="236" spans="1:9">
      <c r="A236" s="95">
        <f t="shared" si="5"/>
        <v>46289</v>
      </c>
      <c r="B236" s="100"/>
      <c r="C236" s="100"/>
    </row>
    <row r="237" spans="1:9">
      <c r="A237" s="95"/>
    </row>
    <row r="238" spans="1:9">
      <c r="A238" s="95"/>
    </row>
    <row r="239" spans="1:9">
      <c r="A239" s="95"/>
    </row>
    <row r="240" spans="1:9">
      <c r="A240" s="95"/>
    </row>
    <row r="241" spans="1:1">
      <c r="A241" s="95"/>
    </row>
    <row r="242" spans="1:1">
      <c r="A242" s="95"/>
    </row>
    <row r="243" spans="1:1">
      <c r="A243" s="95"/>
    </row>
    <row r="244" spans="1:1">
      <c r="A244" s="95"/>
    </row>
    <row r="245" spans="1:1">
      <c r="A245" s="95"/>
    </row>
    <row r="246" spans="1:1">
      <c r="A246" s="95"/>
    </row>
    <row r="247" spans="1:1">
      <c r="A247" s="95"/>
    </row>
    <row r="248" spans="1:1">
      <c r="A248" s="95"/>
    </row>
    <row r="249" spans="1:1">
      <c r="A249" s="95"/>
    </row>
    <row r="250" spans="1:1">
      <c r="A250" s="95"/>
    </row>
    <row r="251" spans="1:1">
      <c r="A251" s="95"/>
    </row>
    <row r="252" spans="1:1">
      <c r="A252" s="95"/>
    </row>
    <row r="253" spans="1:1">
      <c r="A253" s="95"/>
    </row>
    <row r="254" spans="1:1">
      <c r="A254" s="95"/>
    </row>
    <row r="255" spans="1:1">
      <c r="A255" s="95"/>
    </row>
    <row r="256" spans="1:1">
      <c r="A256" s="95"/>
    </row>
    <row r="257" spans="1:1">
      <c r="A257" s="95"/>
    </row>
    <row r="258" spans="1:1">
      <c r="A258" s="95"/>
    </row>
    <row r="259" spans="1:1">
      <c r="A259" s="95"/>
    </row>
    <row r="260" spans="1:1">
      <c r="A260" s="95"/>
    </row>
    <row r="261" spans="1:1">
      <c r="A261" s="95"/>
    </row>
    <row r="262" spans="1:1">
      <c r="A262" s="95"/>
    </row>
    <row r="263" spans="1:1">
      <c r="A263" s="95"/>
    </row>
    <row r="264" spans="1:1">
      <c r="A264" s="95"/>
    </row>
    <row r="265" spans="1:1">
      <c r="A265" s="95"/>
    </row>
    <row r="266" spans="1:1">
      <c r="A266" s="95"/>
    </row>
    <row r="267" spans="1:1">
      <c r="A267" s="95"/>
    </row>
    <row r="268" spans="1:1">
      <c r="A268" s="95"/>
    </row>
  </sheetData>
  <pageMargins left="0.75" right="0.75" top="1" bottom="1" header="0.5" footer="0.5"/>
  <pageSetup scale="10"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Corn24</vt:lpstr>
      <vt:lpstr>Corn25</vt:lpstr>
      <vt:lpstr>Wheat24</vt:lpstr>
      <vt:lpstr>Wheat25</vt:lpstr>
      <vt:lpstr>Soy24</vt:lpstr>
      <vt:lpstr>Soy25</vt:lpstr>
      <vt:lpstr>Cotton24</vt:lpstr>
      <vt:lpstr>Cotton25</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Futures model calculator</dc:title>
  <dc:subject>Agricultural economics</dc:subject>
  <dc:creator>Joshua Huang</dc:creator>
  <cp:keywords>season average price; corn; wheat; soybeans; upland cotton</cp:keywords>
  <cp:lastModifiedBy>Huang, Joshua - REE-ERS</cp:lastModifiedBy>
  <cp:lastPrinted>2019-04-30T17:55:05Z</cp:lastPrinted>
  <dcterms:created xsi:type="dcterms:W3CDTF">2004-10-01T15:31:32Z</dcterms:created>
  <dcterms:modified xsi:type="dcterms:W3CDTF">2025-05-06T15:29:22Z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