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65" yWindow="540" windowWidth="14340" windowHeight="9405" firstSheet="1" activeTab="1"/>
  </bookViews>
  <sheets>
    <sheet name="Read Me" sheetId="7" r:id="rId1"/>
    <sheet name="V. parahaemolyticus mean COI" sheetId="4" r:id="rId2"/>
    <sheet name="low" sheetId="5" r:id="rId3"/>
    <sheet name="high" sheetId="6" r:id="rId4"/>
    <sheet name="V. parahaemolyticus assumptions" sheetId="1" r:id="rId5"/>
  </sheets>
  <definedNames>
    <definedName name="_xlnm.Print_Area" localSheetId="4">'V. parahaemolyticus assumptions'!$A$1:$J$39</definedName>
    <definedName name="_xlnm.Print_Area" localSheetId="1">'V. parahaemolyticus mean COI'!$A$1:$K$23</definedName>
  </definedNames>
  <calcPr calcId="145621"/>
</workbook>
</file>

<file path=xl/calcChain.xml><?xml version="1.0" encoding="utf-8"?>
<calcChain xmlns="http://schemas.openxmlformats.org/spreadsheetml/2006/main">
  <c r="J16" i="4" l="1"/>
  <c r="H18" i="4"/>
  <c r="J16" i="6" l="1"/>
  <c r="J20" i="6" s="1"/>
  <c r="J16" i="5"/>
  <c r="J20" i="5" s="1"/>
  <c r="I18" i="6" l="1"/>
  <c r="H18" i="6"/>
  <c r="G18" i="6"/>
  <c r="F18" i="6"/>
  <c r="F20" i="6" s="1"/>
  <c r="H13" i="6"/>
  <c r="I12" i="6"/>
  <c r="H12" i="6"/>
  <c r="G12" i="6"/>
  <c r="I11" i="6"/>
  <c r="H11" i="6"/>
  <c r="G11" i="6"/>
  <c r="I10" i="6"/>
  <c r="H10" i="6"/>
  <c r="G10" i="6"/>
  <c r="E6" i="6"/>
  <c r="I18" i="5"/>
  <c r="H18" i="5"/>
  <c r="G18" i="5"/>
  <c r="F18" i="5"/>
  <c r="F20" i="5" s="1"/>
  <c r="H13" i="5"/>
  <c r="I12" i="5"/>
  <c r="H12" i="5"/>
  <c r="G12" i="5"/>
  <c r="I11" i="5"/>
  <c r="H11" i="5"/>
  <c r="G11" i="5"/>
  <c r="I10" i="5"/>
  <c r="H10" i="5"/>
  <c r="G10" i="5"/>
  <c r="E6" i="5"/>
  <c r="I14" i="5" l="1"/>
  <c r="I20" i="5" s="1"/>
  <c r="I14" i="6"/>
  <c r="I20" i="6" s="1"/>
  <c r="H14" i="6"/>
  <c r="H20" i="6" s="1"/>
  <c r="G14" i="5"/>
  <c r="G20" i="5" s="1"/>
  <c r="H14" i="5"/>
  <c r="H20" i="5" s="1"/>
  <c r="G14" i="6"/>
  <c r="G20" i="6" s="1"/>
  <c r="E22" i="6" l="1"/>
  <c r="E22" i="5"/>
  <c r="G18" i="4"/>
  <c r="I18" i="4"/>
  <c r="F18" i="4"/>
  <c r="F20" i="4" s="1"/>
  <c r="J20" i="4" l="1"/>
  <c r="E6" i="4"/>
  <c r="G26" i="1"/>
  <c r="H26" i="1"/>
  <c r="I26" i="1"/>
  <c r="H10" i="4" l="1"/>
  <c r="I10" i="4"/>
  <c r="H11" i="4"/>
  <c r="I11" i="4"/>
  <c r="H12" i="4"/>
  <c r="I12" i="4"/>
  <c r="H13" i="4"/>
  <c r="G12" i="4"/>
  <c r="G11" i="4"/>
  <c r="G10" i="4"/>
  <c r="H14" i="4" l="1"/>
  <c r="H20" i="4" s="1"/>
  <c r="G14" i="4"/>
  <c r="G20" i="4" s="1"/>
  <c r="I14" i="4"/>
  <c r="I20" i="4" s="1"/>
  <c r="E22" i="4" l="1"/>
</calcChain>
</file>

<file path=xl/sharedStrings.xml><?xml version="1.0" encoding="utf-8"?>
<sst xmlns="http://schemas.openxmlformats.org/spreadsheetml/2006/main" count="141" uniqueCount="60">
  <si>
    <t>Cost component</t>
  </si>
  <si>
    <t>Number of cases</t>
  </si>
  <si>
    <t>low</t>
  </si>
  <si>
    <t>mean</t>
  </si>
  <si>
    <t>high</t>
  </si>
  <si>
    <t>Medical</t>
  </si>
  <si>
    <t>Average visits per case</t>
  </si>
  <si>
    <t>Average cost per visit</t>
  </si>
  <si>
    <t>Outpatient clinic visits</t>
  </si>
  <si>
    <t>Hospitalizations</t>
  </si>
  <si>
    <t>Average admissions per case</t>
  </si>
  <si>
    <t>Average cost per hospitalization</t>
  </si>
  <si>
    <t>Producivity loss, non-fatal cases</t>
  </si>
  <si>
    <t>Proportion of cases employed</t>
  </si>
  <si>
    <t>Average number of work days lost</t>
  </si>
  <si>
    <t>Average daily earnings</t>
  </si>
  <si>
    <t>Premature death</t>
  </si>
  <si>
    <t>low value per death</t>
  </si>
  <si>
    <t>mean value per death</t>
  </si>
  <si>
    <t>high value per death</t>
  </si>
  <si>
    <t>Death</t>
  </si>
  <si>
    <t>Hospitalized (non-sepsis)</t>
  </si>
  <si>
    <t xml:space="preserve">Total </t>
  </si>
  <si>
    <t>Hospitalized without sepsis</t>
  </si>
  <si>
    <t>Emergency room visits</t>
  </si>
  <si>
    <t>Total medical costs</t>
  </si>
  <si>
    <t>Mortality</t>
  </si>
  <si>
    <t>Mean estimates, 2013</t>
  </si>
  <si>
    <t>Total costs by outcome</t>
  </si>
  <si>
    <t>High estimates, 2013</t>
  </si>
  <si>
    <t>Low estimates, 2013</t>
  </si>
  <si>
    <t xml:space="preserve">Sources: </t>
  </si>
  <si>
    <r>
      <t xml:space="preserve">Hoffmann, Sandra, Michael Batz, J. Glenn Morris Jr.  2012.  “Annual Cost of Illness and Quality-Adjusted Life Year Losses in the United States Due to 14 Foodborne Pathogens.” </t>
    </r>
    <r>
      <rPr>
        <i/>
        <sz val="11"/>
        <color theme="1"/>
        <rFont val="Calibri"/>
        <family val="2"/>
        <scheme val="minor"/>
      </rPr>
      <t xml:space="preserve">J. Food Protection </t>
    </r>
    <r>
      <rPr>
        <sz val="11"/>
        <color theme="1"/>
        <rFont val="Calibri"/>
        <family val="2"/>
        <scheme val="minor"/>
      </rPr>
      <t>75(7): 1291-1302; and</t>
    </r>
  </si>
  <si>
    <r>
      <t>Batz, Michael B., Sandra A. Hoffmann, J. Glenn Morris Jr. 2014</t>
    </r>
    <r>
      <rPr>
        <i/>
        <sz val="11"/>
        <color theme="1"/>
        <rFont val="Calibri"/>
        <family val="2"/>
        <scheme val="minor"/>
      </rPr>
      <t xml:space="preserve">. </t>
    </r>
    <r>
      <rPr>
        <sz val="11"/>
        <color theme="1"/>
        <rFont val="Calibri"/>
        <family val="2"/>
        <scheme val="minor"/>
      </rPr>
      <t xml:space="preserve">Disease-Outcome Trees, EQ-5D Scores, and Estimated Annual Losses of Quality-Adjusted Life Years (QALYs) Due to 14 Foodborne Pathogens in the United States.  </t>
    </r>
    <r>
      <rPr>
        <i/>
        <sz val="11"/>
        <color theme="1"/>
        <rFont val="Calibri"/>
        <family val="2"/>
        <scheme val="minor"/>
      </rPr>
      <t xml:space="preserve">Foodborne Pathogen and Disease </t>
    </r>
    <r>
      <rPr>
        <sz val="11"/>
        <color rgb="FF000000"/>
        <rFont val="Calibri"/>
        <family val="2"/>
        <scheme val="minor"/>
      </rPr>
      <t>11(5): 395-402</t>
    </r>
    <r>
      <rPr>
        <i/>
        <sz val="10"/>
        <color theme="1"/>
        <rFont val="Calibri"/>
        <family val="2"/>
        <scheme val="minor"/>
      </rPr>
      <t>.</t>
    </r>
  </si>
  <si>
    <r>
      <t xml:space="preserve">Cost of foodborne illness estimates for </t>
    </r>
    <r>
      <rPr>
        <b/>
        <i/>
        <sz val="11"/>
        <color theme="1"/>
        <rFont val="Calibri"/>
        <family val="2"/>
        <scheme val="minor"/>
      </rPr>
      <t xml:space="preserve">Vibrio parahaemolyticus </t>
    </r>
  </si>
  <si>
    <t>Source: This spreadsheet is based on:</t>
  </si>
  <si>
    <t>Per case assumptions, 2013 (in 2013 dollars)</t>
  </si>
  <si>
    <r>
      <t xml:space="preserve">Low, Mean, and High Estimates of the Annual Cost of Foodborne Illnesses Caused by </t>
    </r>
    <r>
      <rPr>
        <b/>
        <i/>
        <sz val="11"/>
        <color theme="1"/>
        <rFont val="Calibri"/>
        <family val="2"/>
        <scheme val="minor"/>
      </rPr>
      <t>Vibrio parahaemolyticus</t>
    </r>
  </si>
  <si>
    <t>ERS has developed similar Excel files for each of 15 major foodborne pathogens. The U.S. Centers for Disease Control and Prevention estimates that these 15 pathogens cause over 95 percent of the foodborne illnesses, hospitalizations and deaths each year in the U.S. for which a pathogen cause can be identified.</t>
  </si>
  <si>
    <r>
      <rPr>
        <i/>
        <sz val="11"/>
        <color theme="1"/>
        <rFont val="Calibri"/>
        <family val="2"/>
        <scheme val="minor"/>
      </rPr>
      <t>Cite as:</t>
    </r>
    <r>
      <rPr>
        <sz val="11"/>
        <color theme="1"/>
        <rFont val="Calibri"/>
        <family val="2"/>
        <scheme val="minor"/>
      </rPr>
      <t xml:space="preserve">  Economic Research Service (ERS), U.S. Department of Agriculture (USDA). Cost Estimates of Foodborne Illnesses. http://ers.usda.gov/data-products/cost-estimates-of-foodborne-illnesses.aspx (2014). </t>
    </r>
  </si>
  <si>
    <t>Didn't visit physician; recovered</t>
  </si>
  <si>
    <t>Visited physician; recovered</t>
  </si>
  <si>
    <r>
      <t xml:space="preserve">This Excel file reports the USDA Economic Research Service estimates of the annual cost of foodborne illnesses for </t>
    </r>
    <r>
      <rPr>
        <i/>
        <sz val="11"/>
        <color theme="1"/>
        <rFont val="Calibri"/>
        <family val="2"/>
        <scheme val="minor"/>
      </rPr>
      <t>Vibrio parahaemolyticus</t>
    </r>
    <r>
      <rPr>
        <sz val="11"/>
        <color theme="1"/>
        <rFont val="Calibri"/>
        <family val="2"/>
        <scheme val="minor"/>
      </rPr>
      <t xml:space="preserve"> in the U.S.  </t>
    </r>
  </si>
  <si>
    <t>This Excel file contains 3 worksheets in addition to this cover page:  mean, low, and high estimates of foodborne illness and a spreadsheet that contains assumptions used in calculating the mean, low, and high estimates.  More detailed discussion of how these spreadsheets were developed and how to work with them can be found in the Documentation.</t>
  </si>
  <si>
    <r>
      <t>Health outcome</t>
    </r>
    <r>
      <rPr>
        <b/>
        <sz val="11"/>
        <color theme="1"/>
        <rFont val="Calibri"/>
        <family val="2"/>
        <scheme val="minor"/>
      </rPr>
      <t>s</t>
    </r>
  </si>
  <si>
    <t>Cases by outcome</t>
  </si>
  <si>
    <t>Medical costs</t>
  </si>
  <si>
    <t>Physician office visits</t>
  </si>
  <si>
    <t>Productivity loss, nonfatal cases</t>
  </si>
  <si>
    <t>Total cost of illness</t>
  </si>
  <si>
    <t>Post-hospitalization recovery (non-sepsis)</t>
  </si>
  <si>
    <r>
      <t xml:space="preserve">Note: In each pathogen Excel file, the spreadsheets for low, mean, and high costs of foodborne illness are linked to the spreadsheet with assumptions used in estimating cost-of-illness estimates for that pathogen. Users may change the assumptions in the per-case assumptions worksheet to conduct sensitivity analysis on the influence of specific per-case assumptions. They may also update per-case costs in the per-case assumptions worksheet for inflation and income growth by using information from the Consumer Price Indexes Excel spreadsheet and the VSL Excel spreadsheet provided as part of this data product. </t>
    </r>
    <r>
      <rPr>
        <sz val="11"/>
        <color theme="1"/>
        <rFont val="Calibri"/>
        <family val="2"/>
        <scheme val="minor"/>
      </rPr>
      <t>See the Documentation page of this data product for further guidance.</t>
    </r>
  </si>
  <si>
    <t>Note: Users may change the assumptions in this worksheet to conduct sensitivity analysis on the influence of specific per-case assumptions. They may also update per-case costs in this worksheet for inflation and income growth by using information from the Consumer Price Indexes Excel spreadsheet and the VSL Excel spreadsheet provided as part of this data product. See the Documentation page of this data product for further guidance.</t>
  </si>
  <si>
    <t xml:space="preserve">ERS's mean estimate of the total annual cost of foodborne illness from Vibrio parahaemolyticus in 2013 dollars is $40,682,312. </t>
  </si>
  <si>
    <t>Citation: Economic Research Service (ERS), U.S. Department of Agriculture (USDA). Cost Estimates of Foodborne Illnesses. http://ers.usda.gov/data-products/cost-estimates-of-foodborne-illnesses.aspx.</t>
  </si>
  <si>
    <t>Non-hospitalized</t>
  </si>
  <si>
    <t>ERS's low estimate of the total annual cost of foodborne illness from Vibrio parahaemolyticus in 2013 dollars is $3,147,956.</t>
  </si>
  <si>
    <t>ERS's high estimate of the total annual cost of foodborne illness from Vibrio parahaemolyticus in 2013 dollars is $157,326,138.</t>
  </si>
  <si>
    <t>Medical Ccsts</t>
  </si>
  <si>
    <t>Total cost per case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</si>
</sst>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quot;$&quot;#,##0.00"/>
    <numFmt numFmtId="165" formatCode="&quot;$&quot;#,##0"/>
    <numFmt numFmtId="166" formatCode="_(* #,##0_);_(* \(#,##0\);_(* &quot;-&quot;??_);_(@_)"/>
  </numFmts>
  <fonts count="14" x14ac:knownFonts="1">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sz val="11"/>
      <color theme="1"/>
      <name val="Calibri"/>
      <family val="2"/>
      <scheme val="minor"/>
    </font>
    <font>
      <b/>
      <sz val="9"/>
      <color theme="1"/>
      <name val="Calibri"/>
      <family val="2"/>
      <scheme val="minor"/>
    </font>
    <font>
      <sz val="9"/>
      <color theme="1"/>
      <name val="Calibri"/>
      <family val="2"/>
      <scheme val="minor"/>
    </font>
    <font>
      <i/>
      <u/>
      <sz val="11"/>
      <color theme="1"/>
      <name val="Calibri"/>
      <family val="2"/>
      <scheme val="minor"/>
    </font>
    <font>
      <b/>
      <i/>
      <sz val="11"/>
      <color theme="1"/>
      <name val="Calibri"/>
      <family val="2"/>
      <scheme val="minor"/>
    </font>
    <font>
      <b/>
      <sz val="12"/>
      <color theme="1"/>
      <name val="Calibri"/>
      <family val="2"/>
      <scheme val="minor"/>
    </font>
    <font>
      <sz val="11"/>
      <color rgb="FF000000"/>
      <name val="Calibri"/>
      <family val="2"/>
      <scheme val="minor"/>
    </font>
    <font>
      <i/>
      <sz val="10"/>
      <color theme="1"/>
      <name val="Calibri"/>
      <family val="2"/>
      <scheme val="minor"/>
    </font>
    <font>
      <sz val="11"/>
      <color theme="1"/>
      <name val="Times New Roman"/>
      <family val="1"/>
    </font>
    <font>
      <b/>
      <sz val="10"/>
      <color theme="1"/>
      <name val="Calibri"/>
      <family val="2"/>
      <scheme val="minor"/>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s>
  <cellStyleXfs count="9">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43" fontId="4" fillId="0" borderId="0" applyFont="0" applyFill="0" applyBorder="0" applyAlignment="0" applyProtection="0"/>
  </cellStyleXfs>
  <cellXfs count="116">
    <xf numFmtId="0" fontId="0" fillId="0" borderId="0" xfId="0"/>
    <xf numFmtId="0" fontId="1" fillId="0" borderId="0" xfId="0" applyFont="1"/>
    <xf numFmtId="0" fontId="3" fillId="0" borderId="0" xfId="1" applyFill="1" applyBorder="1" applyAlignment="1">
      <alignment wrapText="1"/>
    </xf>
    <xf numFmtId="0" fontId="3" fillId="0" borderId="0" xfId="1" applyFont="1" applyFill="1" applyBorder="1" applyAlignment="1">
      <alignment wrapText="1"/>
    </xf>
    <xf numFmtId="165" fontId="0" fillId="0" borderId="0" xfId="0" applyNumberFormat="1"/>
    <xf numFmtId="0" fontId="0" fillId="0" borderId="1" xfId="0" applyBorder="1"/>
    <xf numFmtId="0" fontId="0" fillId="0" borderId="0" xfId="0" applyBorder="1"/>
    <xf numFmtId="0" fontId="0" fillId="0" borderId="3" xfId="0" applyBorder="1"/>
    <xf numFmtId="0" fontId="0" fillId="0" borderId="5" xfId="0" applyBorder="1"/>
    <xf numFmtId="0" fontId="0" fillId="0" borderId="7" xfId="0" applyBorder="1"/>
    <xf numFmtId="0" fontId="0" fillId="0" borderId="8" xfId="0" applyBorder="1"/>
    <xf numFmtId="0" fontId="0" fillId="0" borderId="9" xfId="0" applyBorder="1"/>
    <xf numFmtId="0" fontId="0" fillId="0" borderId="3" xfId="0" applyBorder="1" applyAlignment="1">
      <alignment horizontal="center"/>
    </xf>
    <xf numFmtId="0" fontId="0" fillId="0" borderId="15" xfId="0" applyBorder="1"/>
    <xf numFmtId="10" fontId="0" fillId="0" borderId="0" xfId="0" applyNumberFormat="1" applyBorder="1"/>
    <xf numFmtId="165" fontId="0" fillId="0" borderId="0" xfId="0" applyNumberFormat="1" applyBorder="1"/>
    <xf numFmtId="165" fontId="0" fillId="0" borderId="3" xfId="0" applyNumberFormat="1" applyBorder="1"/>
    <xf numFmtId="165" fontId="0" fillId="0" borderId="4" xfId="0" applyNumberFormat="1" applyBorder="1"/>
    <xf numFmtId="10" fontId="0" fillId="0" borderId="8" xfId="0" applyNumberFormat="1" applyBorder="1"/>
    <xf numFmtId="165" fontId="0" fillId="0" borderId="8" xfId="0" applyNumberFormat="1" applyBorder="1"/>
    <xf numFmtId="165" fontId="0" fillId="0" borderId="1" xfId="0" applyNumberFormat="1" applyBorder="1"/>
    <xf numFmtId="165" fontId="0" fillId="0" borderId="15" xfId="0" applyNumberFormat="1" applyBorder="1"/>
    <xf numFmtId="165" fontId="0" fillId="0" borderId="13" xfId="0" applyNumberFormat="1" applyBorder="1"/>
    <xf numFmtId="0" fontId="0" fillId="0" borderId="10" xfId="0" applyBorder="1"/>
    <xf numFmtId="10" fontId="0" fillId="0" borderId="10" xfId="0" applyNumberFormat="1" applyBorder="1"/>
    <xf numFmtId="10" fontId="0" fillId="0" borderId="5" xfId="0" applyNumberFormat="1" applyBorder="1"/>
    <xf numFmtId="10" fontId="0" fillId="0" borderId="14" xfId="0" applyNumberFormat="1" applyBorder="1"/>
    <xf numFmtId="165" fontId="0" fillId="0" borderId="14" xfId="0" applyNumberFormat="1" applyBorder="1"/>
    <xf numFmtId="165" fontId="0" fillId="0" borderId="10" xfId="0" applyNumberFormat="1" applyBorder="1"/>
    <xf numFmtId="166" fontId="0" fillId="0" borderId="0" xfId="8" applyNumberFormat="1" applyFont="1" applyBorder="1"/>
    <xf numFmtId="166" fontId="0" fillId="0" borderId="3" xfId="8" applyNumberFormat="1" applyFont="1" applyBorder="1"/>
    <xf numFmtId="0" fontId="0" fillId="0" borderId="10" xfId="0" quotePrefix="1" applyBorder="1"/>
    <xf numFmtId="0" fontId="0" fillId="0" borderId="0" xfId="0" quotePrefix="1" applyBorder="1"/>
    <xf numFmtId="0" fontId="0" fillId="0" borderId="13" xfId="0" applyFill="1" applyBorder="1"/>
    <xf numFmtId="0" fontId="0" fillId="0" borderId="9" xfId="0" applyFill="1" applyBorder="1"/>
    <xf numFmtId="166" fontId="0" fillId="0" borderId="8" xfId="8" applyNumberFormat="1" applyFont="1" applyBorder="1"/>
    <xf numFmtId="0" fontId="5" fillId="0" borderId="0" xfId="0" applyFont="1"/>
    <xf numFmtId="0" fontId="5" fillId="0" borderId="9" xfId="0" applyFont="1" applyBorder="1" applyAlignment="1"/>
    <xf numFmtId="0" fontId="6" fillId="0" borderId="0" xfId="0" applyFont="1"/>
    <xf numFmtId="0" fontId="6" fillId="0" borderId="0" xfId="0" applyFont="1" applyBorder="1"/>
    <xf numFmtId="164" fontId="6" fillId="0" borderId="0" xfId="0" applyNumberFormat="1" applyFont="1" applyBorder="1"/>
    <xf numFmtId="3" fontId="0" fillId="0" borderId="3" xfId="0" applyNumberFormat="1" applyBorder="1" applyAlignment="1">
      <alignment horizontal="center"/>
    </xf>
    <xf numFmtId="3" fontId="6" fillId="0" borderId="0" xfId="0" applyNumberFormat="1" applyFont="1"/>
    <xf numFmtId="3" fontId="6" fillId="0" borderId="3" xfId="0" applyNumberFormat="1" applyFont="1" applyBorder="1"/>
    <xf numFmtId="2" fontId="6" fillId="0" borderId="0" xfId="0" applyNumberFormat="1" applyFont="1" applyBorder="1"/>
    <xf numFmtId="1" fontId="6" fillId="0" borderId="0" xfId="0" applyNumberFormat="1" applyFont="1" applyBorder="1"/>
    <xf numFmtId="0" fontId="6" fillId="0" borderId="8" xfId="0" applyFont="1" applyBorder="1"/>
    <xf numFmtId="164" fontId="6" fillId="0" borderId="8" xfId="0" applyNumberFormat="1" applyFont="1" applyBorder="1"/>
    <xf numFmtId="164" fontId="6" fillId="0" borderId="3" xfId="0" applyNumberFormat="1" applyFont="1" applyBorder="1"/>
    <xf numFmtId="0" fontId="0" fillId="0" borderId="4" xfId="0" applyBorder="1"/>
    <xf numFmtId="165" fontId="0" fillId="0" borderId="5" xfId="0" applyNumberFormat="1" applyBorder="1"/>
    <xf numFmtId="165" fontId="0" fillId="0" borderId="7" xfId="0" applyNumberFormat="1" applyBorder="1"/>
    <xf numFmtId="0" fontId="6" fillId="0" borderId="3" xfId="0" applyFont="1" applyBorder="1"/>
    <xf numFmtId="2" fontId="6" fillId="0" borderId="3" xfId="0" applyNumberFormat="1" applyFont="1" applyBorder="1"/>
    <xf numFmtId="1" fontId="6" fillId="0" borderId="3" xfId="0" applyNumberFormat="1" applyFont="1" applyBorder="1"/>
    <xf numFmtId="0" fontId="6" fillId="0" borderId="10" xfId="0" applyFont="1" applyBorder="1"/>
    <xf numFmtId="0" fontId="6" fillId="0" borderId="5" xfId="0" applyFont="1" applyBorder="1"/>
    <xf numFmtId="164" fontId="6" fillId="0" borderId="10" xfId="0" applyNumberFormat="1" applyFont="1" applyBorder="1"/>
    <xf numFmtId="164" fontId="6" fillId="0" borderId="7" xfId="0" applyNumberFormat="1" applyFont="1" applyBorder="1"/>
    <xf numFmtId="0" fontId="6" fillId="0" borderId="16" xfId="0" applyFont="1" applyBorder="1"/>
    <xf numFmtId="0" fontId="0" fillId="0" borderId="16" xfId="0" applyBorder="1"/>
    <xf numFmtId="0" fontId="6" fillId="0" borderId="17" xfId="0" applyFont="1" applyBorder="1"/>
    <xf numFmtId="3" fontId="6" fillId="0" borderId="8" xfId="0" applyNumberFormat="1" applyFont="1" applyBorder="1"/>
    <xf numFmtId="0" fontId="6" fillId="0" borderId="7" xfId="0" applyFont="1" applyBorder="1"/>
    <xf numFmtId="164" fontId="6" fillId="0" borderId="18" xfId="0" applyNumberFormat="1" applyFont="1" applyBorder="1"/>
    <xf numFmtId="0" fontId="0" fillId="0" borderId="14" xfId="0" applyBorder="1"/>
    <xf numFmtId="0" fontId="0" fillId="0" borderId="0" xfId="0" applyFont="1"/>
    <xf numFmtId="0" fontId="0" fillId="0" borderId="0" xfId="0" applyFont="1" applyFill="1"/>
    <xf numFmtId="165" fontId="0" fillId="0" borderId="18" xfId="0" applyNumberFormat="1" applyBorder="1"/>
    <xf numFmtId="165" fontId="0" fillId="0" borderId="16" xfId="0" applyNumberFormat="1" applyBorder="1"/>
    <xf numFmtId="0" fontId="0" fillId="0" borderId="19" xfId="0" applyBorder="1"/>
    <xf numFmtId="165" fontId="0" fillId="0" borderId="17" xfId="0" applyNumberFormat="1" applyBorder="1"/>
    <xf numFmtId="0" fontId="0" fillId="0" borderId="3" xfId="0" quotePrefix="1" applyBorder="1"/>
    <xf numFmtId="0" fontId="0" fillId="0" borderId="5" xfId="0" quotePrefix="1" applyBorder="1"/>
    <xf numFmtId="0" fontId="0" fillId="0" borderId="17" xfId="0" applyBorder="1"/>
    <xf numFmtId="0" fontId="0" fillId="0" borderId="1" xfId="0" applyFont="1" applyBorder="1"/>
    <xf numFmtId="164" fontId="6" fillId="0" borderId="5" xfId="0" applyNumberFormat="1" applyFont="1" applyBorder="1"/>
    <xf numFmtId="0" fontId="1" fillId="0" borderId="0" xfId="0" applyFont="1" applyAlignment="1">
      <alignment vertical="center"/>
    </xf>
    <xf numFmtId="0" fontId="7" fillId="0" borderId="0" xfId="0" applyFont="1"/>
    <xf numFmtId="0" fontId="0" fillId="0" borderId="0" xfId="0" applyAlignment="1">
      <alignment vertical="center" wrapText="1"/>
    </xf>
    <xf numFmtId="0" fontId="0" fillId="0" borderId="0" xfId="0" applyAlignment="1">
      <alignment horizontal="left" vertical="top" wrapText="1"/>
    </xf>
    <xf numFmtId="0" fontId="8" fillId="0" borderId="0" xfId="0" applyFont="1" applyAlignment="1"/>
    <xf numFmtId="0" fontId="8" fillId="0" borderId="0" xfId="0" applyFont="1"/>
    <xf numFmtId="0" fontId="1" fillId="0" borderId="2" xfId="0" applyFont="1" applyBorder="1" applyAlignment="1">
      <alignment horizontal="center"/>
    </xf>
    <xf numFmtId="0" fontId="1" fillId="0" borderId="11" xfId="0" applyFont="1" applyBorder="1"/>
    <xf numFmtId="0" fontId="1" fillId="0" borderId="2" xfId="0" applyFont="1" applyBorder="1"/>
    <xf numFmtId="0" fontId="9" fillId="0" borderId="0" xfId="0" applyFont="1"/>
    <xf numFmtId="0" fontId="1" fillId="0" borderId="6" xfId="0" applyFont="1" applyBorder="1" applyAlignment="1">
      <alignment wrapText="1"/>
    </xf>
    <xf numFmtId="0" fontId="1" fillId="0" borderId="11" xfId="0" applyFont="1" applyBorder="1" applyAlignment="1">
      <alignment wrapText="1"/>
    </xf>
    <xf numFmtId="0" fontId="1" fillId="0" borderId="2" xfId="0" applyFont="1" applyBorder="1" applyAlignment="1">
      <alignment wrapText="1"/>
    </xf>
    <xf numFmtId="0" fontId="1" fillId="0" borderId="10" xfId="0" applyFont="1" applyBorder="1"/>
    <xf numFmtId="0" fontId="1" fillId="0" borderId="0" xfId="0" applyFont="1" applyFill="1"/>
    <xf numFmtId="0" fontId="1" fillId="0" borderId="16" xfId="0" applyFont="1" applyFill="1" applyBorder="1"/>
    <xf numFmtId="0" fontId="1" fillId="0" borderId="0" xfId="0" applyFont="1" applyAlignment="1"/>
    <xf numFmtId="0" fontId="1" fillId="0" borderId="5" xfId="0" applyFont="1" applyBorder="1" applyAlignment="1">
      <alignment horizontal="center"/>
    </xf>
    <xf numFmtId="0" fontId="1" fillId="0" borderId="7" xfId="0" applyFont="1" applyBorder="1" applyAlignment="1">
      <alignment wrapText="1"/>
    </xf>
    <xf numFmtId="0" fontId="1" fillId="0" borderId="6" xfId="0" applyFont="1" applyBorder="1"/>
    <xf numFmtId="0" fontId="1" fillId="0" borderId="2" xfId="0" applyFont="1" applyBorder="1" applyAlignment="1">
      <alignment horizontal="center" wrapText="1"/>
    </xf>
    <xf numFmtId="0" fontId="8" fillId="0" borderId="10" xfId="0" applyFont="1" applyBorder="1"/>
    <xf numFmtId="0" fontId="5" fillId="0" borderId="0" xfId="0" applyFont="1" applyAlignment="1"/>
    <xf numFmtId="0" fontId="1" fillId="0" borderId="1" xfId="0" applyFont="1" applyBorder="1"/>
    <xf numFmtId="0" fontId="1" fillId="0" borderId="0" xfId="0" applyFont="1" applyBorder="1"/>
    <xf numFmtId="0" fontId="1" fillId="0" borderId="12" xfId="0" applyFont="1" applyBorder="1" applyAlignment="1">
      <alignment wrapText="1"/>
    </xf>
    <xf numFmtId="0" fontId="1" fillId="0" borderId="11" xfId="0" applyFont="1" applyFill="1" applyBorder="1" applyAlignment="1">
      <alignment wrapText="1"/>
    </xf>
    <xf numFmtId="0" fontId="2"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vertical="center" wrapText="1"/>
    </xf>
    <xf numFmtId="0" fontId="12" fillId="0" borderId="0" xfId="0" applyFont="1" applyAlignment="1">
      <alignment vertical="center" wrapText="1"/>
    </xf>
    <xf numFmtId="0" fontId="0" fillId="0" borderId="0" xfId="0" applyFill="1"/>
    <xf numFmtId="0" fontId="13" fillId="0" borderId="11" xfId="0" applyFont="1" applyFill="1" applyBorder="1" applyAlignment="1">
      <alignment wrapText="1"/>
    </xf>
    <xf numFmtId="0" fontId="1" fillId="0" borderId="6" xfId="0" applyFont="1" applyBorder="1" applyAlignment="1">
      <alignment horizontal="center"/>
    </xf>
    <xf numFmtId="0" fontId="1" fillId="0" borderId="11" xfId="0" applyFont="1" applyBorder="1" applyAlignment="1">
      <alignment horizontal="center"/>
    </xf>
    <xf numFmtId="0" fontId="0" fillId="0" borderId="0" xfId="0" applyAlignment="1">
      <alignment horizontal="left" vertical="center" wrapText="1"/>
    </xf>
    <xf numFmtId="0" fontId="0" fillId="0" borderId="0" xfId="0" applyFont="1" applyAlignment="1">
      <alignment horizontal="left" vertical="center" wrapText="1"/>
    </xf>
    <xf numFmtId="0" fontId="0" fillId="0" borderId="0" xfId="0" applyAlignment="1">
      <alignment horizontal="left" wrapText="1"/>
    </xf>
    <xf numFmtId="0" fontId="0" fillId="0" borderId="0" xfId="0" applyFont="1" applyAlignment="1">
      <alignment horizontal="left" wrapText="1"/>
    </xf>
  </cellXfs>
  <cellStyles count="9">
    <cellStyle name="Comma" xfId="8" builtinId="3"/>
    <cellStyle name="Comma 2" xfId="2"/>
    <cellStyle name="Currency 2" xfId="3"/>
    <cellStyle name="Normal" xfId="0" builtinId="0"/>
    <cellStyle name="Normal 2" xfId="4"/>
    <cellStyle name="Normal 3" xfId="5"/>
    <cellStyle name="Normal 4" xfId="6"/>
    <cellStyle name="Normal 5" xfId="1"/>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
  <sheetViews>
    <sheetView showGridLines="0" workbookViewId="0"/>
  </sheetViews>
  <sheetFormatPr defaultRowHeight="15" x14ac:dyDescent="0.25"/>
  <cols>
    <col min="2" max="2" width="111.28515625" customWidth="1"/>
  </cols>
  <sheetData>
    <row r="2" spans="2:10" x14ac:dyDescent="0.25">
      <c r="B2" s="77" t="s">
        <v>37</v>
      </c>
      <c r="J2" s="78"/>
    </row>
    <row r="3" spans="2:10" x14ac:dyDescent="0.25">
      <c r="B3" s="77"/>
      <c r="J3" s="78"/>
    </row>
    <row r="4" spans="2:10" ht="30" x14ac:dyDescent="0.25">
      <c r="B4" s="79" t="s">
        <v>42</v>
      </c>
    </row>
    <row r="5" spans="2:10" x14ac:dyDescent="0.25">
      <c r="B5" s="79"/>
    </row>
    <row r="6" spans="2:10" ht="45" x14ac:dyDescent="0.25">
      <c r="B6" s="79" t="s">
        <v>38</v>
      </c>
    </row>
    <row r="7" spans="2:10" x14ac:dyDescent="0.25">
      <c r="B7" s="79"/>
    </row>
    <row r="8" spans="2:10" ht="50.25" customHeight="1" x14ac:dyDescent="0.25">
      <c r="B8" s="80" t="s">
        <v>43</v>
      </c>
    </row>
    <row r="9" spans="2:10" x14ac:dyDescent="0.25">
      <c r="B9" s="79"/>
    </row>
    <row r="10" spans="2:10" x14ac:dyDescent="0.25">
      <c r="B10" s="104" t="s">
        <v>31</v>
      </c>
    </row>
    <row r="11" spans="2:10" ht="30" x14ac:dyDescent="0.25">
      <c r="B11" s="105" t="s">
        <v>32</v>
      </c>
    </row>
    <row r="12" spans="2:10" x14ac:dyDescent="0.25">
      <c r="B12" s="106"/>
    </row>
    <row r="13" spans="2:10" ht="45" x14ac:dyDescent="0.25">
      <c r="B13" s="106" t="s">
        <v>33</v>
      </c>
    </row>
    <row r="14" spans="2:10" x14ac:dyDescent="0.25">
      <c r="B14" s="107"/>
    </row>
    <row r="15" spans="2:10" ht="30" x14ac:dyDescent="0.25">
      <c r="B15" s="79" t="s">
        <v>39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tabSelected="1" zoomScaleNormal="100" workbookViewId="0"/>
  </sheetViews>
  <sheetFormatPr defaultRowHeight="15" x14ac:dyDescent="0.25"/>
  <cols>
    <col min="1" max="1" width="4" customWidth="1"/>
    <col min="2" max="2" width="4.140625" customWidth="1"/>
    <col min="4" max="4" width="13.7109375" customWidth="1"/>
    <col min="5" max="8" width="13.140625" customWidth="1"/>
    <col min="9" max="9" width="14" customWidth="1"/>
    <col min="10" max="10" width="14.140625" customWidth="1"/>
    <col min="11" max="11" width="5.28515625" customWidth="1"/>
  </cols>
  <sheetData>
    <row r="1" spans="1:10" x14ac:dyDescent="0.25">
      <c r="A1" s="93" t="s">
        <v>34</v>
      </c>
      <c r="B1" s="1"/>
      <c r="C1" s="1"/>
      <c r="D1" s="1"/>
      <c r="E1" s="1"/>
      <c r="F1" s="1"/>
      <c r="G1" s="1"/>
      <c r="H1" s="1"/>
      <c r="I1" s="1"/>
      <c r="J1" s="1"/>
    </row>
    <row r="2" spans="1:10" x14ac:dyDescent="0.25">
      <c r="A2" s="81"/>
      <c r="B2" s="1"/>
      <c r="C2" s="1"/>
      <c r="D2" s="1"/>
      <c r="E2" s="1" t="s">
        <v>27</v>
      </c>
      <c r="F2" s="1"/>
      <c r="G2" s="1"/>
      <c r="H2" s="1"/>
      <c r="I2" s="1"/>
      <c r="J2" s="1"/>
    </row>
    <row r="3" spans="1:10" x14ac:dyDescent="0.25">
      <c r="A3" s="1"/>
      <c r="B3" s="1"/>
      <c r="C3" s="1"/>
      <c r="D3" s="1"/>
      <c r="E3" s="1"/>
      <c r="F3" s="1"/>
      <c r="G3" s="1"/>
      <c r="H3" s="1"/>
      <c r="I3" s="1"/>
      <c r="J3" s="1"/>
    </row>
    <row r="4" spans="1:10" x14ac:dyDescent="0.25">
      <c r="A4" s="82"/>
      <c r="B4" s="1"/>
      <c r="C4" s="1"/>
      <c r="D4" s="1"/>
      <c r="E4" s="83" t="s">
        <v>22</v>
      </c>
      <c r="F4" s="84" t="s">
        <v>55</v>
      </c>
      <c r="G4" s="84"/>
      <c r="H4" s="110" t="s">
        <v>9</v>
      </c>
      <c r="I4" s="111"/>
      <c r="J4" s="85" t="s">
        <v>26</v>
      </c>
    </row>
    <row r="5" spans="1:10" ht="61.5" customHeight="1" x14ac:dyDescent="0.25">
      <c r="A5" s="86" t="s">
        <v>44</v>
      </c>
      <c r="B5" s="1"/>
      <c r="C5" s="1"/>
      <c r="D5" s="1"/>
      <c r="E5" s="85"/>
      <c r="F5" s="87" t="s">
        <v>40</v>
      </c>
      <c r="G5" s="88" t="s">
        <v>41</v>
      </c>
      <c r="H5" s="87" t="s">
        <v>23</v>
      </c>
      <c r="I5" s="88" t="s">
        <v>50</v>
      </c>
      <c r="J5" s="89" t="s">
        <v>20</v>
      </c>
    </row>
    <row r="6" spans="1:10" x14ac:dyDescent="0.25">
      <c r="A6" s="90" t="s">
        <v>1</v>
      </c>
      <c r="B6" s="23"/>
      <c r="C6" s="23"/>
      <c r="D6" s="65"/>
      <c r="E6" s="41">
        <f>SUM(F7,G7,H7)</f>
        <v>34664</v>
      </c>
      <c r="F6" s="8"/>
      <c r="G6" s="6"/>
      <c r="H6" s="8"/>
      <c r="I6" s="23"/>
      <c r="J6" s="9"/>
    </row>
    <row r="7" spans="1:10" x14ac:dyDescent="0.25">
      <c r="A7" s="1"/>
      <c r="B7" t="s">
        <v>45</v>
      </c>
      <c r="E7" s="35"/>
      <c r="F7" s="29">
        <v>30231</v>
      </c>
      <c r="G7" s="29">
        <v>4333</v>
      </c>
      <c r="H7" s="49">
        <v>100</v>
      </c>
      <c r="I7" s="5">
        <v>96</v>
      </c>
      <c r="J7" s="11">
        <v>4.0000000000000009</v>
      </c>
    </row>
    <row r="8" spans="1:10" x14ac:dyDescent="0.25">
      <c r="A8" s="1"/>
      <c r="E8" s="10"/>
      <c r="F8" s="24"/>
      <c r="G8" s="24"/>
      <c r="H8" s="25"/>
      <c r="I8" s="14"/>
      <c r="J8" s="18"/>
    </row>
    <row r="9" spans="1:10" x14ac:dyDescent="0.25">
      <c r="A9" s="1" t="s">
        <v>46</v>
      </c>
      <c r="E9" s="10"/>
      <c r="F9" s="6"/>
      <c r="G9" s="6"/>
      <c r="H9" s="7"/>
      <c r="I9" s="6"/>
      <c r="J9" s="10"/>
    </row>
    <row r="10" spans="1:10" x14ac:dyDescent="0.25">
      <c r="A10" s="1"/>
      <c r="B10" t="s">
        <v>47</v>
      </c>
      <c r="E10" s="10"/>
      <c r="F10" s="6"/>
      <c r="G10" s="15">
        <f>G$7*'V. parahaemolyticus assumptions'!G14*'V. parahaemolyticus assumptions'!G15</f>
        <v>824740.86983374937</v>
      </c>
      <c r="H10" s="16">
        <f>H$7*'V. parahaemolyticus assumptions'!H14*'V. parahaemolyticus assumptions'!H15</f>
        <v>9516.9728806110015</v>
      </c>
      <c r="I10" s="15">
        <f>I$7*'V. parahaemolyticus assumptions'!I14*'V. parahaemolyticus assumptions'!I15</f>
        <v>13051.848521980803</v>
      </c>
      <c r="J10" s="19"/>
    </row>
    <row r="11" spans="1:10" x14ac:dyDescent="0.25">
      <c r="A11" s="1"/>
      <c r="B11" t="s">
        <v>24</v>
      </c>
      <c r="E11" s="10"/>
      <c r="F11" s="6"/>
      <c r="G11" s="15">
        <f>G$7*'V. parahaemolyticus assumptions'!G17*'V. parahaemolyticus assumptions'!G18</f>
        <v>248252.46332599776</v>
      </c>
      <c r="H11" s="16">
        <f>H$7*'V. parahaemolyticus assumptions'!H17*'V. parahaemolyticus assumptions'!H18</f>
        <v>17188.031155734901</v>
      </c>
      <c r="I11" s="15">
        <f>I$7*'V. parahaemolyticus assumptions'!I17*'V. parahaemolyticus assumptions'!I18</f>
        <v>0</v>
      </c>
      <c r="J11" s="19"/>
    </row>
    <row r="12" spans="1:10" x14ac:dyDescent="0.25">
      <c r="A12" s="1"/>
      <c r="B12" t="s">
        <v>8</v>
      </c>
      <c r="E12" s="10"/>
      <c r="F12" s="6"/>
      <c r="G12" s="15">
        <f>G$7*'V. parahaemolyticus assumptions'!G20*'V. parahaemolyticus assumptions'!G21</f>
        <v>856409.62481619313</v>
      </c>
      <c r="H12" s="16">
        <f>H$7*'V. parahaemolyticus assumptions'!H20*'V. parahaemolyticus assumptions'!H21</f>
        <v>13176.5462699622</v>
      </c>
      <c r="I12" s="15">
        <f>I$7*'V. parahaemolyticus assumptions'!I20*'V. parahaemolyticus assumptions'!I21</f>
        <v>0</v>
      </c>
      <c r="J12" s="19"/>
    </row>
    <row r="13" spans="1:10" x14ac:dyDescent="0.25">
      <c r="A13" s="1"/>
      <c r="B13" t="s">
        <v>9</v>
      </c>
      <c r="E13" s="10"/>
      <c r="F13" s="6"/>
      <c r="G13" s="20"/>
      <c r="H13" s="17">
        <f>H$7*'V. parahaemolyticus assumptions'!H23*'V. parahaemolyticus assumptions'!H24</f>
        <v>1393802.4278606758</v>
      </c>
      <c r="I13" s="20"/>
      <c r="J13" s="19"/>
    </row>
    <row r="14" spans="1:10" x14ac:dyDescent="0.25">
      <c r="A14" s="1"/>
      <c r="B14" s="1" t="s">
        <v>25</v>
      </c>
      <c r="E14" s="10"/>
      <c r="F14" s="6"/>
      <c r="G14" s="15">
        <f>SUM(G10:G13)</f>
        <v>1929402.9579759403</v>
      </c>
      <c r="H14" s="50">
        <f>SUM(H10:H13)</f>
        <v>1433683.9781669839</v>
      </c>
      <c r="I14" s="15">
        <f t="shared" ref="I14" si="0">SUM(I10:I13)</f>
        <v>13051.848521980803</v>
      </c>
      <c r="J14" s="19"/>
    </row>
    <row r="15" spans="1:10" x14ac:dyDescent="0.25">
      <c r="A15" s="1"/>
      <c r="E15" s="10"/>
      <c r="F15" s="6"/>
      <c r="G15" s="15"/>
      <c r="H15" s="17"/>
      <c r="I15" s="15"/>
      <c r="J15" s="19"/>
    </row>
    <row r="16" spans="1:10" x14ac:dyDescent="0.25">
      <c r="A16" s="1" t="s">
        <v>16</v>
      </c>
      <c r="E16" s="10"/>
      <c r="F16" s="23"/>
      <c r="G16" s="23"/>
      <c r="H16" s="8"/>
      <c r="I16" s="31"/>
      <c r="J16" s="51">
        <f>J7*'V. parahaemolyticus assumptions'!J36</f>
        <v>34629428.133926257</v>
      </c>
    </row>
    <row r="17" spans="1:16" x14ac:dyDescent="0.25">
      <c r="A17" s="1"/>
      <c r="E17" s="10"/>
      <c r="F17" s="6"/>
      <c r="G17" s="6"/>
      <c r="H17" s="7"/>
      <c r="I17" s="32"/>
      <c r="J17" s="19"/>
    </row>
    <row r="18" spans="1:16" x14ac:dyDescent="0.25">
      <c r="A18" s="1" t="s">
        <v>48</v>
      </c>
      <c r="E18" s="10"/>
      <c r="F18" s="15">
        <f>F7*'V. parahaemolyticus assumptions'!F29*'V. parahaemolyticus assumptions'!F30*'V. parahaemolyticus assumptions'!F31</f>
        <v>1708879.4682768877</v>
      </c>
      <c r="G18" s="15">
        <f>G7*'V. parahaemolyticus assumptions'!G29*'V. parahaemolyticus assumptions'!G30*'V. parahaemolyticus assumptions'!G31</f>
        <v>848675.7485754689</v>
      </c>
      <c r="H18" s="16">
        <f>H7*'V. parahaemolyticus assumptions'!H29*'V. parahaemolyticus assumptions'!H30*'V. parahaemolyticus assumptions'!H31</f>
        <v>72676.647054884364</v>
      </c>
      <c r="I18" s="15">
        <f>I7*'V. parahaemolyticus assumptions'!I29*'V. parahaemolyticus assumptions'!I30*'V. parahaemolyticus assumptions'!I31</f>
        <v>46513.054115125975</v>
      </c>
      <c r="J18" s="10"/>
    </row>
    <row r="19" spans="1:16" x14ac:dyDescent="0.25">
      <c r="A19" s="91"/>
      <c r="E19" s="10"/>
      <c r="F19" s="15"/>
      <c r="G19" s="15"/>
      <c r="H19" s="17"/>
      <c r="I19" s="20"/>
      <c r="J19" s="10"/>
    </row>
    <row r="20" spans="1:16" x14ac:dyDescent="0.25">
      <c r="A20" s="91" t="s">
        <v>28</v>
      </c>
      <c r="E20" s="10"/>
      <c r="F20" s="28">
        <f>SUM(F14:F18)</f>
        <v>1708879.4682768877</v>
      </c>
      <c r="G20" s="28">
        <f t="shared" ref="G20:J20" si="1">SUM(G14:G18)</f>
        <v>2778078.7065514093</v>
      </c>
      <c r="H20" s="50">
        <f t="shared" si="1"/>
        <v>1506360.6252218683</v>
      </c>
      <c r="I20" s="28">
        <f t="shared" si="1"/>
        <v>59564.902637106774</v>
      </c>
      <c r="J20" s="28">
        <f t="shared" si="1"/>
        <v>34629428.133926257</v>
      </c>
      <c r="K20" s="7"/>
    </row>
    <row r="21" spans="1:16" x14ac:dyDescent="0.25">
      <c r="A21" s="91"/>
      <c r="E21" s="10"/>
      <c r="F21" s="7"/>
      <c r="G21" s="6"/>
      <c r="H21" s="6"/>
      <c r="I21" s="6"/>
      <c r="J21" s="13"/>
    </row>
    <row r="22" spans="1:16" ht="15.75" thickBot="1" x14ac:dyDescent="0.3">
      <c r="A22" s="92" t="s">
        <v>49</v>
      </c>
      <c r="B22" s="60"/>
      <c r="C22" s="60"/>
      <c r="D22" s="60"/>
      <c r="E22" s="68">
        <f>SUM(F20:J20)</f>
        <v>40682311.836613528</v>
      </c>
      <c r="F22" s="69"/>
      <c r="G22" s="69"/>
      <c r="H22" s="69"/>
      <c r="I22" s="69"/>
      <c r="J22" s="70"/>
    </row>
    <row r="23" spans="1:16" ht="15.75" thickTop="1" x14ac:dyDescent="0.25">
      <c r="F23" s="4"/>
      <c r="G23" s="4"/>
      <c r="H23" s="4"/>
      <c r="I23" s="4"/>
    </row>
    <row r="24" spans="1:16" ht="87.95" customHeight="1" x14ac:dyDescent="0.25">
      <c r="A24" s="114" t="s">
        <v>51</v>
      </c>
      <c r="B24" s="114"/>
      <c r="C24" s="114"/>
      <c r="D24" s="114"/>
      <c r="E24" s="114"/>
      <c r="F24" s="114"/>
      <c r="G24" s="114"/>
      <c r="H24" s="114"/>
      <c r="I24" s="114"/>
      <c r="J24" s="114"/>
      <c r="K24" s="66"/>
      <c r="L24" s="66"/>
      <c r="O24" s="108"/>
      <c r="P24" s="108"/>
    </row>
    <row r="25" spans="1:16" x14ac:dyDescent="0.25">
      <c r="A25" s="66" t="s">
        <v>53</v>
      </c>
      <c r="B25" s="66"/>
      <c r="C25" s="66"/>
      <c r="D25" s="66"/>
      <c r="E25" s="66"/>
      <c r="F25" s="66"/>
      <c r="G25" s="66"/>
      <c r="H25" s="66"/>
      <c r="I25" s="66"/>
      <c r="J25" s="66"/>
    </row>
    <row r="26" spans="1:16" ht="35.1" customHeight="1" x14ac:dyDescent="0.25">
      <c r="A26" s="66" t="s">
        <v>54</v>
      </c>
      <c r="B26" s="66"/>
      <c r="C26" s="66"/>
      <c r="D26" s="66"/>
      <c r="E26" s="66"/>
      <c r="F26" s="66"/>
      <c r="G26" s="66"/>
      <c r="H26" s="66"/>
      <c r="I26" s="66"/>
      <c r="J26" s="66"/>
      <c r="K26" s="66"/>
      <c r="L26" s="66"/>
    </row>
    <row r="27" spans="1:16" x14ac:dyDescent="0.25">
      <c r="A27" s="66"/>
      <c r="B27" s="66"/>
      <c r="C27" s="66"/>
      <c r="D27" s="66"/>
      <c r="E27" s="66"/>
      <c r="F27" s="66"/>
      <c r="G27" s="66"/>
      <c r="H27" s="66"/>
      <c r="I27" s="66"/>
      <c r="J27" s="66"/>
    </row>
    <row r="28" spans="1:16" ht="15" customHeight="1" x14ac:dyDescent="0.25">
      <c r="A28" s="112" t="s">
        <v>35</v>
      </c>
      <c r="B28" s="112"/>
      <c r="C28" s="112"/>
      <c r="D28" s="112"/>
      <c r="E28" s="112"/>
      <c r="F28" s="112"/>
      <c r="G28" s="112"/>
      <c r="H28" s="112"/>
      <c r="I28" s="112"/>
      <c r="J28" s="112"/>
    </row>
    <row r="29" spans="1:16" ht="37.5" customHeight="1" x14ac:dyDescent="0.25">
      <c r="A29" s="108"/>
      <c r="B29" s="108"/>
      <c r="C29" s="113" t="s">
        <v>32</v>
      </c>
      <c r="D29" s="113"/>
      <c r="E29" s="113"/>
      <c r="F29" s="113"/>
      <c r="G29" s="113"/>
      <c r="H29" s="113"/>
      <c r="I29" s="113"/>
      <c r="J29" s="113"/>
    </row>
    <row r="30" spans="1:16" ht="48" customHeight="1" x14ac:dyDescent="0.25">
      <c r="C30" s="113" t="s">
        <v>33</v>
      </c>
      <c r="D30" s="113"/>
      <c r="E30" s="113"/>
      <c r="F30" s="113"/>
      <c r="G30" s="113"/>
      <c r="H30" s="113"/>
      <c r="I30" s="113"/>
      <c r="J30" s="113"/>
    </row>
  </sheetData>
  <mergeCells count="5">
    <mergeCell ref="H4:I4"/>
    <mergeCell ref="A28:J28"/>
    <mergeCell ref="C29:J29"/>
    <mergeCell ref="C30:J30"/>
    <mergeCell ref="A24:J24"/>
  </mergeCells>
  <pageMargins left="0.7" right="0.7" top="0.75" bottom="0.75" header="0.3" footer="0.3"/>
  <pageSetup scale="75"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zoomScaleNormal="100" workbookViewId="0"/>
  </sheetViews>
  <sheetFormatPr defaultRowHeight="15" x14ac:dyDescent="0.25"/>
  <cols>
    <col min="1" max="1" width="4" customWidth="1"/>
    <col min="2" max="2" width="4.140625" customWidth="1"/>
    <col min="4" max="4" width="23.7109375" customWidth="1"/>
    <col min="5" max="8" width="13.140625" customWidth="1"/>
    <col min="9" max="9" width="14" customWidth="1"/>
    <col min="10" max="10" width="14.140625" customWidth="1"/>
    <col min="11" max="11" width="5.28515625" customWidth="1"/>
  </cols>
  <sheetData>
    <row r="1" spans="1:16" x14ac:dyDescent="0.25">
      <c r="A1" s="93" t="s">
        <v>34</v>
      </c>
      <c r="B1" s="1"/>
      <c r="C1" s="1"/>
      <c r="D1" s="1"/>
      <c r="E1" s="1"/>
      <c r="F1" s="1"/>
      <c r="G1" s="1"/>
      <c r="H1" s="1"/>
      <c r="I1" s="1"/>
      <c r="J1" s="1"/>
    </row>
    <row r="2" spans="1:16" x14ac:dyDescent="0.25">
      <c r="A2" s="93"/>
      <c r="B2" s="1"/>
      <c r="C2" s="1"/>
      <c r="D2" s="1"/>
      <c r="E2" s="93" t="s">
        <v>30</v>
      </c>
      <c r="F2" s="1"/>
      <c r="G2" s="1"/>
      <c r="H2" s="1"/>
      <c r="I2" s="1"/>
      <c r="J2" s="1"/>
    </row>
    <row r="3" spans="1:16" x14ac:dyDescent="0.25">
      <c r="A3" s="1"/>
      <c r="B3" s="1"/>
      <c r="C3" s="1"/>
      <c r="D3" s="1"/>
      <c r="E3" s="1"/>
      <c r="F3" s="1"/>
      <c r="G3" s="1"/>
      <c r="H3" s="1"/>
      <c r="I3" s="1"/>
      <c r="J3" s="1"/>
    </row>
    <row r="4" spans="1:16" x14ac:dyDescent="0.25">
      <c r="A4" s="82"/>
      <c r="B4" s="1"/>
      <c r="C4" s="1"/>
      <c r="D4" s="1"/>
      <c r="E4" s="83" t="s">
        <v>22</v>
      </c>
      <c r="F4" s="84" t="s">
        <v>55</v>
      </c>
      <c r="G4" s="84"/>
      <c r="H4" s="110" t="s">
        <v>9</v>
      </c>
      <c r="I4" s="111"/>
      <c r="J4" s="85" t="s">
        <v>26</v>
      </c>
    </row>
    <row r="5" spans="1:16" ht="60" x14ac:dyDescent="0.25">
      <c r="A5" s="86" t="s">
        <v>44</v>
      </c>
      <c r="B5" s="1"/>
      <c r="C5" s="1"/>
      <c r="D5" s="1"/>
      <c r="E5" s="94"/>
      <c r="F5" s="87" t="s">
        <v>40</v>
      </c>
      <c r="G5" s="88" t="s">
        <v>41</v>
      </c>
      <c r="H5" s="87" t="s">
        <v>23</v>
      </c>
      <c r="I5" s="87" t="s">
        <v>50</v>
      </c>
      <c r="J5" s="95" t="s">
        <v>20</v>
      </c>
      <c r="K5" s="7"/>
      <c r="L5" s="6"/>
      <c r="M5" s="6"/>
      <c r="N5" s="6"/>
      <c r="O5" s="6"/>
      <c r="P5" s="6"/>
    </row>
    <row r="6" spans="1:16" x14ac:dyDescent="0.25">
      <c r="A6" s="90" t="s">
        <v>1</v>
      </c>
      <c r="B6" s="23"/>
      <c r="C6" s="23"/>
      <c r="D6" s="65"/>
      <c r="E6" s="41">
        <f>SUM(F7,G7,H7)</f>
        <v>18260</v>
      </c>
      <c r="F6" s="7"/>
      <c r="G6" s="6"/>
      <c r="H6" s="7"/>
      <c r="I6" s="7"/>
      <c r="J6" s="9"/>
      <c r="K6" s="7"/>
      <c r="L6" s="6"/>
      <c r="M6" s="6"/>
      <c r="N6" s="6"/>
      <c r="O6" s="6"/>
      <c r="P6" s="6"/>
    </row>
    <row r="7" spans="1:16" x14ac:dyDescent="0.25">
      <c r="A7" s="1"/>
      <c r="B7" t="s">
        <v>45</v>
      </c>
      <c r="E7" s="30"/>
      <c r="F7" s="30">
        <v>15927.5</v>
      </c>
      <c r="G7" s="29">
        <v>2282.5</v>
      </c>
      <c r="H7" s="7">
        <v>50</v>
      </c>
      <c r="I7" s="7">
        <v>50</v>
      </c>
      <c r="J7" s="33">
        <v>0</v>
      </c>
      <c r="K7" s="7"/>
      <c r="L7" s="6"/>
      <c r="M7" s="6"/>
      <c r="N7" s="6"/>
      <c r="O7" s="6"/>
      <c r="P7" s="6"/>
    </row>
    <row r="8" spans="1:16" x14ac:dyDescent="0.25">
      <c r="A8" s="1"/>
      <c r="E8" s="8"/>
      <c r="F8" s="25"/>
      <c r="G8" s="26"/>
      <c r="H8" s="24"/>
      <c r="I8" s="25"/>
      <c r="J8" s="18"/>
      <c r="K8" s="7"/>
      <c r="L8" s="6"/>
      <c r="M8" s="6"/>
      <c r="N8" s="6"/>
      <c r="O8" s="6"/>
      <c r="P8" s="6"/>
    </row>
    <row r="9" spans="1:16" x14ac:dyDescent="0.25">
      <c r="A9" s="1" t="s">
        <v>46</v>
      </c>
      <c r="E9" s="7"/>
      <c r="F9" s="7"/>
      <c r="G9" s="13"/>
      <c r="H9" s="6"/>
      <c r="I9" s="7"/>
      <c r="J9" s="10"/>
      <c r="K9" s="7"/>
      <c r="L9" s="6"/>
      <c r="M9" s="6"/>
      <c r="N9" s="6"/>
      <c r="O9" s="6"/>
      <c r="P9" s="6"/>
    </row>
    <row r="10" spans="1:16" x14ac:dyDescent="0.25">
      <c r="A10" s="1"/>
      <c r="B10" t="s">
        <v>47</v>
      </c>
      <c r="E10" s="7"/>
      <c r="F10" s="7"/>
      <c r="G10" s="21">
        <f>G$7*'V. parahaemolyticus assumptions'!G14*'V. parahaemolyticus assumptions'!G15</f>
        <v>434449.81199989223</v>
      </c>
      <c r="H10" s="15">
        <f>H$7*'V. parahaemolyticus assumptions'!H14*'V. parahaemolyticus assumptions'!H15</f>
        <v>4758.4864403055008</v>
      </c>
      <c r="I10" s="16">
        <f>I$7*'V. parahaemolyticus assumptions'!I14*'V. parahaemolyticus assumptions'!I15</f>
        <v>6797.8377718650008</v>
      </c>
      <c r="J10" s="19"/>
      <c r="K10" s="7"/>
      <c r="L10" s="6"/>
      <c r="M10" s="6"/>
      <c r="N10" s="6"/>
      <c r="O10" s="6"/>
      <c r="P10" s="6"/>
    </row>
    <row r="11" spans="1:16" x14ac:dyDescent="0.25">
      <c r="A11" s="1"/>
      <c r="B11" t="s">
        <v>24</v>
      </c>
      <c r="E11" s="7"/>
      <c r="F11" s="7"/>
      <c r="G11" s="21">
        <f>G$7*'V. parahaemolyticus assumptions'!G17*'V. parahaemolyticus assumptions'!G18</f>
        <v>130772.2703765497</v>
      </c>
      <c r="H11" s="15">
        <f>H$7*'V. parahaemolyticus assumptions'!H17*'V. parahaemolyticus assumptions'!H18</f>
        <v>8594.0155778674507</v>
      </c>
      <c r="I11" s="16">
        <f>I$7*'V. parahaemolyticus assumptions'!I17*'V. parahaemolyticus assumptions'!I18</f>
        <v>0</v>
      </c>
      <c r="J11" s="19"/>
      <c r="K11" s="7"/>
      <c r="L11" s="6"/>
      <c r="M11" s="6"/>
      <c r="N11" s="6"/>
      <c r="O11" s="6"/>
      <c r="P11" s="6"/>
    </row>
    <row r="12" spans="1:16" x14ac:dyDescent="0.25">
      <c r="A12" s="1"/>
      <c r="B12" t="s">
        <v>8</v>
      </c>
      <c r="E12" s="7"/>
      <c r="F12" s="7"/>
      <c r="G12" s="21">
        <f>G$7*'V. parahaemolyticus assumptions'!G20*'V. parahaemolyticus assumptions'!G21</f>
        <v>451132.00291783083</v>
      </c>
      <c r="H12" s="15">
        <f>H$7*'V. parahaemolyticus assumptions'!H20*'V. parahaemolyticus assumptions'!H21</f>
        <v>6588.2731349811002</v>
      </c>
      <c r="I12" s="16">
        <f>I$7*'V. parahaemolyticus assumptions'!I20*'V. parahaemolyticus assumptions'!I21</f>
        <v>0</v>
      </c>
      <c r="J12" s="19"/>
    </row>
    <row r="13" spans="1:16" x14ac:dyDescent="0.25">
      <c r="A13" s="1"/>
      <c r="B13" t="s">
        <v>9</v>
      </c>
      <c r="E13" s="7"/>
      <c r="F13" s="7"/>
      <c r="G13" s="21"/>
      <c r="H13" s="15">
        <f>H$7*'V. parahaemolyticus assumptions'!H23*'V. parahaemolyticus assumptions'!H24</f>
        <v>696901.21393033792</v>
      </c>
      <c r="I13" s="16"/>
      <c r="J13" s="19"/>
    </row>
    <row r="14" spans="1:16" x14ac:dyDescent="0.25">
      <c r="A14" s="1"/>
      <c r="B14" s="1" t="s">
        <v>25</v>
      </c>
      <c r="E14" s="10"/>
      <c r="F14" s="6"/>
      <c r="G14" s="27">
        <f>SUM(G10:G13)</f>
        <v>1016354.0852942728</v>
      </c>
      <c r="H14" s="27">
        <f t="shared" ref="H14:I14" si="0">SUM(H10:H13)</f>
        <v>716841.98908349196</v>
      </c>
      <c r="I14" s="27">
        <f t="shared" si="0"/>
        <v>6797.8377718650008</v>
      </c>
      <c r="J14" s="19"/>
    </row>
    <row r="15" spans="1:16" x14ac:dyDescent="0.25">
      <c r="A15" s="1"/>
      <c r="E15" s="10"/>
      <c r="F15" s="6"/>
      <c r="G15" s="21"/>
      <c r="H15" s="19"/>
      <c r="I15" s="15"/>
      <c r="J15" s="19"/>
    </row>
    <row r="16" spans="1:16" x14ac:dyDescent="0.25">
      <c r="A16" s="1" t="s">
        <v>16</v>
      </c>
      <c r="E16" s="10"/>
      <c r="F16" s="6"/>
      <c r="G16" s="13"/>
      <c r="H16" s="10"/>
      <c r="I16" s="32"/>
      <c r="J16" s="19">
        <f>J7*'V. parahaemolyticus assumptions'!J36</f>
        <v>0</v>
      </c>
    </row>
    <row r="17" spans="1:16" x14ac:dyDescent="0.25">
      <c r="A17" s="1"/>
      <c r="E17" s="10"/>
      <c r="F17" s="6"/>
      <c r="G17" s="13"/>
      <c r="H17" s="10"/>
      <c r="I17" s="32"/>
      <c r="J17" s="19"/>
    </row>
    <row r="18" spans="1:16" x14ac:dyDescent="0.25">
      <c r="A18" s="1" t="s">
        <v>48</v>
      </c>
      <c r="E18" s="10"/>
      <c r="F18" s="15">
        <f>F7*'V. parahaemolyticus assumptions'!F29*'V. parahaemolyticus assumptions'!F30*'V. parahaemolyticus assumptions'!F31</f>
        <v>900339.97323873267</v>
      </c>
      <c r="G18" s="21">
        <f>G7*'V. parahaemolyticus assumptions'!G29*'V. parahaemolyticus assumptions'!G30*'V. parahaemolyticus assumptions'!G31</f>
        <v>447058.01895303663</v>
      </c>
      <c r="H18" s="15">
        <f>H7*'V. parahaemolyticus assumptions'!H29*'V. parahaemolyticus assumptions'!H30*'V. parahaemolyticus assumptions'!H31</f>
        <v>36338.323527442182</v>
      </c>
      <c r="I18" s="16">
        <f>I7*'V. parahaemolyticus assumptions'!I29*'V. parahaemolyticus assumptions'!I30*'V. parahaemolyticus assumptions'!I31</f>
        <v>24225.549018294783</v>
      </c>
      <c r="J18" s="10"/>
    </row>
    <row r="19" spans="1:16" x14ac:dyDescent="0.25">
      <c r="A19" s="91"/>
      <c r="E19" s="10"/>
      <c r="F19" s="20"/>
      <c r="G19" s="22"/>
      <c r="H19" s="20"/>
      <c r="I19" s="17"/>
      <c r="J19" s="10"/>
    </row>
    <row r="20" spans="1:16" x14ac:dyDescent="0.25">
      <c r="A20" s="91" t="s">
        <v>28</v>
      </c>
      <c r="E20" s="10"/>
      <c r="F20" s="15">
        <f>SUM(F14:F18)</f>
        <v>900339.97323873267</v>
      </c>
      <c r="G20" s="15">
        <f t="shared" ref="G20:J20" si="1">SUM(G14:G18)</f>
        <v>1463412.1042473093</v>
      </c>
      <c r="H20" s="15">
        <f t="shared" si="1"/>
        <v>753180.31261093414</v>
      </c>
      <c r="I20" s="15">
        <f t="shared" si="1"/>
        <v>31023.386790159784</v>
      </c>
      <c r="J20" s="28">
        <f t="shared" si="1"/>
        <v>0</v>
      </c>
      <c r="K20" s="7"/>
    </row>
    <row r="21" spans="1:16" x14ac:dyDescent="0.25">
      <c r="A21" s="91"/>
      <c r="E21" s="10"/>
      <c r="F21" s="6"/>
      <c r="G21" s="6"/>
      <c r="H21" s="6"/>
      <c r="I21" s="6"/>
      <c r="J21" s="13"/>
    </row>
    <row r="22" spans="1:16" ht="15.75" thickBot="1" x14ac:dyDescent="0.3">
      <c r="A22" s="92" t="s">
        <v>49</v>
      </c>
      <c r="B22" s="60"/>
      <c r="C22" s="60"/>
      <c r="D22" s="60"/>
      <c r="E22" s="68">
        <f>SUM(F20:J20)</f>
        <v>3147955.7768871356</v>
      </c>
      <c r="F22" s="71"/>
      <c r="G22" s="69"/>
      <c r="H22" s="69"/>
      <c r="I22" s="69"/>
      <c r="J22" s="70"/>
    </row>
    <row r="23" spans="1:16" ht="15.75" thickTop="1" x14ac:dyDescent="0.25">
      <c r="F23" s="4"/>
      <c r="G23" s="4"/>
      <c r="H23" s="4"/>
      <c r="I23" s="4"/>
    </row>
    <row r="24" spans="1:16" ht="87.95" customHeight="1" x14ac:dyDescent="0.25">
      <c r="A24" s="114" t="s">
        <v>51</v>
      </c>
      <c r="B24" s="114"/>
      <c r="C24" s="114"/>
      <c r="D24" s="114"/>
      <c r="E24" s="114"/>
      <c r="F24" s="114"/>
      <c r="G24" s="114"/>
      <c r="H24" s="114"/>
      <c r="I24" s="114"/>
      <c r="J24" s="114"/>
      <c r="K24" s="66"/>
      <c r="L24" s="66"/>
      <c r="O24" s="108"/>
      <c r="P24" s="108"/>
    </row>
    <row r="25" spans="1:16" x14ac:dyDescent="0.25">
      <c r="A25" s="66" t="s">
        <v>56</v>
      </c>
      <c r="B25" s="66"/>
      <c r="C25" s="66"/>
      <c r="D25" s="66"/>
      <c r="E25" s="66"/>
      <c r="F25" s="66"/>
      <c r="G25" s="66"/>
      <c r="H25" s="66"/>
      <c r="I25" s="66"/>
      <c r="J25" s="66"/>
    </row>
    <row r="26" spans="1:16" ht="35.1" customHeight="1" x14ac:dyDescent="0.25">
      <c r="A26" s="66" t="s">
        <v>54</v>
      </c>
      <c r="B26" s="66"/>
      <c r="C26" s="66"/>
      <c r="D26" s="66"/>
      <c r="E26" s="66"/>
      <c r="F26" s="66"/>
      <c r="G26" s="66"/>
      <c r="H26" s="66"/>
      <c r="I26" s="66"/>
      <c r="J26" s="66"/>
      <c r="K26" s="66"/>
      <c r="L26" s="66"/>
    </row>
    <row r="27" spans="1:16" x14ac:dyDescent="0.25">
      <c r="A27" s="66"/>
      <c r="B27" s="66"/>
      <c r="C27" s="66"/>
      <c r="D27" s="66"/>
      <c r="E27" s="66"/>
      <c r="F27" s="66"/>
      <c r="G27" s="66"/>
      <c r="H27" s="66"/>
      <c r="I27" s="66"/>
      <c r="J27" s="66"/>
    </row>
    <row r="28" spans="1:16" ht="15" customHeight="1" x14ac:dyDescent="0.25">
      <c r="A28" s="112" t="s">
        <v>35</v>
      </c>
      <c r="B28" s="112"/>
      <c r="C28" s="112"/>
      <c r="D28" s="112"/>
      <c r="E28" s="112"/>
      <c r="F28" s="112"/>
      <c r="G28" s="112"/>
      <c r="H28" s="112"/>
      <c r="I28" s="112"/>
      <c r="J28" s="112"/>
    </row>
    <row r="29" spans="1:16" ht="52.5" customHeight="1" x14ac:dyDescent="0.25">
      <c r="A29" s="108"/>
      <c r="B29" s="108"/>
      <c r="C29" s="113" t="s">
        <v>32</v>
      </c>
      <c r="D29" s="113"/>
      <c r="E29" s="113"/>
      <c r="F29" s="113"/>
      <c r="G29" s="113"/>
      <c r="H29" s="113"/>
      <c r="I29" s="113"/>
      <c r="J29" s="113"/>
    </row>
    <row r="30" spans="1:16" ht="48.75" customHeight="1" x14ac:dyDescent="0.25">
      <c r="C30" s="113" t="s">
        <v>33</v>
      </c>
      <c r="D30" s="113"/>
      <c r="E30" s="113"/>
      <c r="F30" s="113"/>
      <c r="G30" s="113"/>
      <c r="H30" s="113"/>
      <c r="I30" s="113"/>
      <c r="J30" s="113"/>
    </row>
  </sheetData>
  <mergeCells count="5">
    <mergeCell ref="H4:I4"/>
    <mergeCell ref="A28:J28"/>
    <mergeCell ref="C29:J29"/>
    <mergeCell ref="C30:J30"/>
    <mergeCell ref="A24:J2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zoomScaleNormal="100" workbookViewId="0"/>
  </sheetViews>
  <sheetFormatPr defaultRowHeight="15" x14ac:dyDescent="0.25"/>
  <cols>
    <col min="1" max="1" width="4" customWidth="1"/>
    <col min="2" max="2" width="4.140625" customWidth="1"/>
    <col min="4" max="4" width="23.7109375" customWidth="1"/>
    <col min="5" max="8" width="13.140625" customWidth="1"/>
    <col min="9" max="9" width="16.140625" customWidth="1"/>
    <col min="10" max="10" width="14.140625" customWidth="1"/>
    <col min="11" max="11" width="5.28515625" customWidth="1"/>
  </cols>
  <sheetData>
    <row r="1" spans="1:14" x14ac:dyDescent="0.25">
      <c r="A1" s="93" t="s">
        <v>34</v>
      </c>
      <c r="F1" s="1"/>
    </row>
    <row r="2" spans="1:14" x14ac:dyDescent="0.25">
      <c r="A2" s="93"/>
      <c r="E2" s="1" t="s">
        <v>29</v>
      </c>
      <c r="F2" s="1"/>
      <c r="G2" s="1"/>
      <c r="H2" s="1"/>
      <c r="I2" s="1"/>
      <c r="J2" s="1"/>
    </row>
    <row r="3" spans="1:14" x14ac:dyDescent="0.25">
      <c r="A3" s="1"/>
      <c r="E3" s="1"/>
      <c r="F3" s="1"/>
      <c r="G3" s="1"/>
      <c r="H3" s="1"/>
      <c r="I3" s="1"/>
      <c r="J3" s="1"/>
    </row>
    <row r="4" spans="1:14" ht="13.5" customHeight="1" x14ac:dyDescent="0.25">
      <c r="A4" s="82"/>
      <c r="E4" s="83" t="s">
        <v>22</v>
      </c>
      <c r="F4" s="84" t="s">
        <v>55</v>
      </c>
      <c r="G4" s="84"/>
      <c r="H4" s="110" t="s">
        <v>9</v>
      </c>
      <c r="I4" s="111"/>
      <c r="J4" s="85" t="s">
        <v>26</v>
      </c>
    </row>
    <row r="5" spans="1:14" ht="60" x14ac:dyDescent="0.25">
      <c r="A5" s="86" t="s">
        <v>44</v>
      </c>
      <c r="E5" s="96"/>
      <c r="F5" s="87" t="s">
        <v>40</v>
      </c>
      <c r="G5" s="88" t="s">
        <v>41</v>
      </c>
      <c r="H5" s="87" t="s">
        <v>23</v>
      </c>
      <c r="I5" s="87" t="s">
        <v>50</v>
      </c>
      <c r="J5" s="97" t="s">
        <v>20</v>
      </c>
      <c r="K5" s="6"/>
      <c r="L5" s="6"/>
      <c r="M5" s="6"/>
      <c r="N5" s="6"/>
    </row>
    <row r="6" spans="1:14" x14ac:dyDescent="0.25">
      <c r="A6" s="90" t="s">
        <v>1</v>
      </c>
      <c r="B6" s="23"/>
      <c r="C6" s="23"/>
      <c r="D6" s="65"/>
      <c r="E6" s="41">
        <f>SUM(F7,G7,H7)</f>
        <v>58027</v>
      </c>
      <c r="F6" s="7"/>
      <c r="G6" s="6"/>
      <c r="H6" s="7"/>
      <c r="I6" s="23"/>
      <c r="J6" s="10"/>
      <c r="K6" s="6"/>
      <c r="L6" s="6"/>
      <c r="M6" s="6"/>
      <c r="N6" s="6"/>
    </row>
    <row r="7" spans="1:14" x14ac:dyDescent="0.25">
      <c r="A7" s="1"/>
      <c r="B7" t="s">
        <v>45</v>
      </c>
      <c r="E7" s="30"/>
      <c r="F7" s="30">
        <v>50604.625</v>
      </c>
      <c r="G7" s="29">
        <v>7253.375</v>
      </c>
      <c r="H7" s="7">
        <v>169</v>
      </c>
      <c r="I7" s="5">
        <v>152.00000000000003</v>
      </c>
      <c r="J7" s="34">
        <v>17</v>
      </c>
      <c r="K7" s="6"/>
      <c r="L7" s="6"/>
      <c r="M7" s="6"/>
      <c r="N7" s="6"/>
    </row>
    <row r="8" spans="1:14" x14ac:dyDescent="0.25">
      <c r="A8" s="1"/>
      <c r="E8" s="8"/>
      <c r="F8" s="25"/>
      <c r="G8" s="26"/>
      <c r="H8" s="24"/>
      <c r="I8" s="24"/>
      <c r="J8" s="18"/>
      <c r="K8" s="6"/>
      <c r="L8" s="6"/>
      <c r="M8" s="6"/>
      <c r="N8" s="6"/>
    </row>
    <row r="9" spans="1:14" x14ac:dyDescent="0.25">
      <c r="A9" s="1" t="s">
        <v>58</v>
      </c>
      <c r="E9" s="7"/>
      <c r="F9" s="7"/>
      <c r="G9" s="13"/>
      <c r="H9" s="7"/>
      <c r="I9" s="6"/>
      <c r="J9" s="10"/>
      <c r="K9" s="6"/>
      <c r="L9" s="6"/>
      <c r="M9" s="6"/>
      <c r="N9" s="6"/>
    </row>
    <row r="10" spans="1:14" x14ac:dyDescent="0.25">
      <c r="A10" s="1"/>
      <c r="B10" t="s">
        <v>47</v>
      </c>
      <c r="E10" s="7"/>
      <c r="F10" s="7"/>
      <c r="G10" s="21">
        <f>G$7*'V. parahaemolyticus assumptions'!G14*'V. parahaemolyticus assumptions'!G15</f>
        <v>1380603.4633580362</v>
      </c>
      <c r="H10" s="16">
        <f>H$7*'V. parahaemolyticus assumptions'!H14*'V. parahaemolyticus assumptions'!H15</f>
        <v>16083.684168232592</v>
      </c>
      <c r="I10" s="15">
        <f>I$7*'V. parahaemolyticus assumptions'!I14*'V. parahaemolyticus assumptions'!I15</f>
        <v>20665.426826469607</v>
      </c>
      <c r="J10" s="19"/>
      <c r="K10" s="6"/>
      <c r="L10" s="6"/>
      <c r="M10" s="6"/>
      <c r="N10" s="6"/>
    </row>
    <row r="11" spans="1:14" x14ac:dyDescent="0.25">
      <c r="A11" s="1"/>
      <c r="B11" t="s">
        <v>24</v>
      </c>
      <c r="E11" s="7"/>
      <c r="F11" s="7"/>
      <c r="G11" s="21">
        <f>G$7*'V. parahaemolyticus assumptions'!G17*'V. parahaemolyticus assumptions'!G18</f>
        <v>415570.78494742879</v>
      </c>
      <c r="H11" s="16">
        <f>H$7*'V. parahaemolyticus assumptions'!H17*'V. parahaemolyticus assumptions'!H18</f>
        <v>29047.77265319198</v>
      </c>
      <c r="I11" s="15">
        <f>I$7*'V. parahaemolyticus assumptions'!I17*'V. parahaemolyticus assumptions'!I18</f>
        <v>0</v>
      </c>
      <c r="J11" s="19"/>
    </row>
    <row r="12" spans="1:14" x14ac:dyDescent="0.25">
      <c r="A12" s="1"/>
      <c r="B12" t="s">
        <v>8</v>
      </c>
      <c r="E12" s="7"/>
      <c r="F12" s="7"/>
      <c r="G12" s="21">
        <f>G$7*'V. parahaemolyticus assumptions'!G20*'V. parahaemolyticus assumptions'!G21</f>
        <v>1433616.4695133059</v>
      </c>
      <c r="H12" s="16">
        <f>H$7*'V. parahaemolyticus assumptions'!H20*'V. parahaemolyticus assumptions'!H21</f>
        <v>22268.363196236121</v>
      </c>
      <c r="I12" s="15">
        <f>I$7*'V. parahaemolyticus assumptions'!I20*'V. parahaemolyticus assumptions'!I21</f>
        <v>0</v>
      </c>
      <c r="J12" s="19"/>
    </row>
    <row r="13" spans="1:14" x14ac:dyDescent="0.25">
      <c r="A13" s="1"/>
      <c r="B13" t="s">
        <v>9</v>
      </c>
      <c r="E13" s="7"/>
      <c r="F13" s="7"/>
      <c r="G13" s="21">
        <v>0</v>
      </c>
      <c r="H13" s="16">
        <f>H$7*'V. parahaemolyticus assumptions'!H23*'V. parahaemolyticus assumptions'!H24</f>
        <v>2355526.1030845419</v>
      </c>
      <c r="I13" s="15">
        <v>0</v>
      </c>
      <c r="J13" s="19"/>
    </row>
    <row r="14" spans="1:14" x14ac:dyDescent="0.25">
      <c r="A14" s="1"/>
      <c r="B14" s="1" t="s">
        <v>25</v>
      </c>
      <c r="E14" s="7"/>
      <c r="F14" s="7"/>
      <c r="G14" s="27">
        <f>SUM(G10:G13)</f>
        <v>3229790.717818771</v>
      </c>
      <c r="H14" s="50">
        <f t="shared" ref="H14:I14" si="0">SUM(H10:H13)</f>
        <v>2422925.9231022024</v>
      </c>
      <c r="I14" s="28">
        <f t="shared" si="0"/>
        <v>20665.426826469607</v>
      </c>
      <c r="J14" s="19"/>
    </row>
    <row r="15" spans="1:14" x14ac:dyDescent="0.25">
      <c r="A15" s="1"/>
      <c r="E15" s="7"/>
      <c r="F15" s="7"/>
      <c r="G15" s="21"/>
      <c r="H15" s="15"/>
      <c r="I15" s="15"/>
      <c r="J15" s="19"/>
    </row>
    <row r="16" spans="1:14" x14ac:dyDescent="0.25">
      <c r="A16" s="1" t="s">
        <v>16</v>
      </c>
      <c r="E16" s="10"/>
      <c r="F16" s="6"/>
      <c r="G16" s="6"/>
      <c r="H16" s="7"/>
      <c r="I16" s="32"/>
      <c r="J16" s="19">
        <f>J7*'V. parahaemolyticus assumptions'!J36</f>
        <v>147175069.56918657</v>
      </c>
    </row>
    <row r="17" spans="1:16" x14ac:dyDescent="0.25">
      <c r="A17" s="1"/>
      <c r="E17" s="10"/>
      <c r="F17" s="15"/>
      <c r="G17" s="15"/>
      <c r="H17" s="16"/>
      <c r="I17" s="15"/>
      <c r="J17" s="10"/>
    </row>
    <row r="18" spans="1:16" x14ac:dyDescent="0.25">
      <c r="A18" s="1" t="s">
        <v>48</v>
      </c>
      <c r="E18" s="10"/>
      <c r="F18" s="15">
        <f>F7*'V. parahaemolyticus assumptions'!F29*'V. parahaemolyticus assumptions'!F30*'V. parahaemolyticus assumptions'!F31</f>
        <v>2860547.2747296253</v>
      </c>
      <c r="G18" s="15">
        <f>G7*'V. parahaemolyticus assumptions'!G29*'V. parahaemolyticus assumptions'!G30*'V. parahaemolyticus assumptions'!G31</f>
        <v>1420670.0802731577</v>
      </c>
      <c r="H18" s="16">
        <f>H7*'V. parahaemolyticus assumptions'!H29*'V. parahaemolyticus assumptions'!H30*'V. parahaemolyticus assumptions'!H31</f>
        <v>122823.53352275456</v>
      </c>
      <c r="I18" s="15">
        <f>I7*'V. parahaemolyticus assumptions'!I29*'V. parahaemolyticus assumptions'!I30*'V. parahaemolyticus assumptions'!I31</f>
        <v>73645.669015616149</v>
      </c>
      <c r="J18" s="10"/>
    </row>
    <row r="19" spans="1:16" x14ac:dyDescent="0.25">
      <c r="A19" s="91"/>
      <c r="E19" s="10"/>
      <c r="H19" s="7"/>
      <c r="J19" s="10"/>
    </row>
    <row r="20" spans="1:16" x14ac:dyDescent="0.25">
      <c r="A20" s="91" t="s">
        <v>28</v>
      </c>
      <c r="E20" s="10"/>
      <c r="F20" s="50">
        <f>SUM(F14:F18)</f>
        <v>2860547.2747296253</v>
      </c>
      <c r="G20" s="28">
        <f t="shared" ref="G20:J20" si="1">SUM(G14:G18)</f>
        <v>4650460.7980919285</v>
      </c>
      <c r="H20" s="50">
        <f t="shared" si="1"/>
        <v>2545749.4566249568</v>
      </c>
      <c r="I20" s="28">
        <f t="shared" si="1"/>
        <v>94311.09584208575</v>
      </c>
      <c r="J20" s="28">
        <f t="shared" si="1"/>
        <v>147175069.56918657</v>
      </c>
      <c r="K20" s="7"/>
    </row>
    <row r="21" spans="1:16" x14ac:dyDescent="0.25">
      <c r="A21" s="91"/>
      <c r="E21" s="10"/>
      <c r="J21" s="13"/>
    </row>
    <row r="22" spans="1:16" ht="15.75" thickBot="1" x14ac:dyDescent="0.3">
      <c r="A22" s="92" t="s">
        <v>49</v>
      </c>
      <c r="B22" s="60"/>
      <c r="C22" s="60"/>
      <c r="D22" s="60"/>
      <c r="E22" s="68">
        <f>SUM(F20:J20)</f>
        <v>157326138.19447517</v>
      </c>
      <c r="F22" s="69"/>
      <c r="G22" s="69"/>
      <c r="H22" s="69"/>
      <c r="I22" s="69"/>
      <c r="J22" s="70"/>
    </row>
    <row r="23" spans="1:16" ht="15.75" thickTop="1" x14ac:dyDescent="0.25">
      <c r="F23" s="4"/>
      <c r="G23" s="4"/>
      <c r="H23" s="4"/>
      <c r="I23" s="4"/>
    </row>
    <row r="24" spans="1:16" ht="75" customHeight="1" x14ac:dyDescent="0.25">
      <c r="A24" s="114" t="s">
        <v>51</v>
      </c>
      <c r="B24" s="114"/>
      <c r="C24" s="114"/>
      <c r="D24" s="114"/>
      <c r="E24" s="114"/>
      <c r="F24" s="114"/>
      <c r="G24" s="114"/>
      <c r="H24" s="114"/>
      <c r="I24" s="114"/>
      <c r="J24" s="114"/>
      <c r="K24" s="66"/>
      <c r="L24" s="66"/>
      <c r="O24" s="108"/>
      <c r="P24" s="108"/>
    </row>
    <row r="25" spans="1:16" x14ac:dyDescent="0.25">
      <c r="A25" s="66" t="s">
        <v>57</v>
      </c>
      <c r="B25" s="66"/>
      <c r="C25" s="66"/>
      <c r="D25" s="66"/>
      <c r="E25" s="66"/>
      <c r="F25" s="66"/>
      <c r="G25" s="66"/>
      <c r="H25" s="66"/>
      <c r="I25" s="66"/>
      <c r="J25" s="66"/>
    </row>
    <row r="26" spans="1:16" ht="35.1" customHeight="1" x14ac:dyDescent="0.25">
      <c r="A26" s="66" t="s">
        <v>54</v>
      </c>
      <c r="B26" s="66"/>
      <c r="C26" s="66"/>
      <c r="D26" s="66"/>
      <c r="E26" s="66"/>
      <c r="F26" s="66"/>
      <c r="G26" s="66"/>
      <c r="H26" s="66"/>
      <c r="I26" s="66"/>
      <c r="J26" s="66"/>
      <c r="K26" s="66"/>
      <c r="L26" s="66"/>
    </row>
    <row r="27" spans="1:16" x14ac:dyDescent="0.25">
      <c r="A27" s="66"/>
      <c r="B27" s="66"/>
      <c r="C27" s="66"/>
      <c r="D27" s="66"/>
      <c r="E27" s="66"/>
      <c r="F27" s="66"/>
      <c r="G27" s="66"/>
      <c r="H27" s="66"/>
      <c r="I27" s="66"/>
      <c r="J27" s="66"/>
    </row>
    <row r="28" spans="1:16" ht="15" customHeight="1" x14ac:dyDescent="0.25">
      <c r="A28" s="112" t="s">
        <v>35</v>
      </c>
      <c r="B28" s="112"/>
      <c r="C28" s="112"/>
      <c r="D28" s="112"/>
      <c r="E28" s="112"/>
      <c r="F28" s="112"/>
      <c r="G28" s="112"/>
      <c r="H28" s="112"/>
      <c r="I28" s="112"/>
      <c r="J28" s="112"/>
    </row>
    <row r="29" spans="1:16" ht="42.75" customHeight="1" x14ac:dyDescent="0.25">
      <c r="A29" s="108"/>
      <c r="B29" s="108"/>
      <c r="C29" s="113" t="s">
        <v>32</v>
      </c>
      <c r="D29" s="113"/>
      <c r="E29" s="113"/>
      <c r="F29" s="113"/>
      <c r="G29" s="113"/>
      <c r="H29" s="113"/>
      <c r="I29" s="113"/>
      <c r="J29" s="113"/>
    </row>
    <row r="30" spans="1:16" ht="57.75" customHeight="1" x14ac:dyDescent="0.25">
      <c r="C30" s="113" t="s">
        <v>33</v>
      </c>
      <c r="D30" s="113"/>
      <c r="E30" s="113"/>
      <c r="F30" s="113"/>
      <c r="G30" s="113"/>
      <c r="H30" s="113"/>
      <c r="I30" s="113"/>
      <c r="J30" s="113"/>
    </row>
  </sheetData>
  <mergeCells count="5">
    <mergeCell ref="H4:I4"/>
    <mergeCell ref="A28:J28"/>
    <mergeCell ref="C29:J29"/>
    <mergeCell ref="C30:J30"/>
    <mergeCell ref="A24:J2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zoomScale="80" zoomScaleNormal="80" workbookViewId="0"/>
  </sheetViews>
  <sheetFormatPr defaultRowHeight="15" x14ac:dyDescent="0.25"/>
  <cols>
    <col min="1" max="1" width="4" customWidth="1"/>
    <col min="2" max="2" width="4.140625" customWidth="1"/>
    <col min="4" max="4" width="23.7109375" customWidth="1"/>
    <col min="5" max="8" width="13.140625" customWidth="1"/>
    <col min="9" max="9" width="14" customWidth="1"/>
    <col min="10" max="10" width="14.140625" customWidth="1"/>
    <col min="11" max="11" width="5.28515625" customWidth="1"/>
  </cols>
  <sheetData>
    <row r="1" spans="1:11" x14ac:dyDescent="0.25">
      <c r="A1" s="93" t="s">
        <v>34</v>
      </c>
      <c r="F1" s="1"/>
    </row>
    <row r="2" spans="1:11" x14ac:dyDescent="0.25">
      <c r="A2" s="93"/>
      <c r="E2" s="1" t="s">
        <v>36</v>
      </c>
      <c r="F2" s="1"/>
      <c r="G2" s="1"/>
      <c r="H2" s="1"/>
      <c r="I2" s="1"/>
      <c r="J2" s="1"/>
    </row>
    <row r="3" spans="1:11" x14ac:dyDescent="0.25">
      <c r="A3" s="1"/>
      <c r="E3" s="100"/>
      <c r="F3" s="100"/>
      <c r="G3" s="100"/>
      <c r="H3" s="91"/>
      <c r="I3" s="91"/>
      <c r="J3" s="101"/>
      <c r="K3" s="6"/>
    </row>
    <row r="4" spans="1:11" ht="14.45" customHeight="1" x14ac:dyDescent="0.25">
      <c r="A4" s="98"/>
      <c r="B4" s="23"/>
      <c r="C4" s="23"/>
      <c r="D4" s="23"/>
      <c r="E4" s="83" t="s">
        <v>22</v>
      </c>
      <c r="F4" s="84" t="s">
        <v>55</v>
      </c>
      <c r="G4" s="84"/>
      <c r="H4" s="110" t="s">
        <v>9</v>
      </c>
      <c r="I4" s="111"/>
      <c r="J4" s="85" t="s">
        <v>26</v>
      </c>
      <c r="K4" s="12"/>
    </row>
    <row r="5" spans="1:11" ht="51.75" x14ac:dyDescent="0.25">
      <c r="A5" s="36"/>
      <c r="E5" s="37"/>
      <c r="F5" s="87" t="s">
        <v>40</v>
      </c>
      <c r="G5" s="102" t="s">
        <v>41</v>
      </c>
      <c r="H5" s="103" t="s">
        <v>21</v>
      </c>
      <c r="I5" s="109" t="s">
        <v>50</v>
      </c>
      <c r="J5" s="89" t="s">
        <v>20</v>
      </c>
      <c r="K5" s="7"/>
    </row>
    <row r="6" spans="1:11" x14ac:dyDescent="0.25">
      <c r="A6" s="1" t="s">
        <v>0</v>
      </c>
      <c r="B6" s="66"/>
      <c r="E6" s="8"/>
      <c r="F6" s="8"/>
      <c r="H6" s="7"/>
      <c r="J6" s="10"/>
    </row>
    <row r="7" spans="1:11" x14ac:dyDescent="0.25">
      <c r="A7" s="99" t="s">
        <v>1</v>
      </c>
      <c r="B7" s="66"/>
      <c r="E7" s="7"/>
      <c r="F7" s="7"/>
      <c r="H7" s="7"/>
      <c r="J7" s="10"/>
    </row>
    <row r="8" spans="1:11" x14ac:dyDescent="0.25">
      <c r="A8" s="1"/>
      <c r="B8" s="66"/>
      <c r="C8" s="38" t="s">
        <v>2</v>
      </c>
      <c r="E8" s="43">
        <v>18260</v>
      </c>
      <c r="F8" s="43">
        <v>15927.5</v>
      </c>
      <c r="G8" s="42">
        <v>2282.5</v>
      </c>
      <c r="H8" s="43">
        <v>50</v>
      </c>
      <c r="I8" s="42">
        <v>50</v>
      </c>
      <c r="J8" s="62">
        <v>0</v>
      </c>
    </row>
    <row r="9" spans="1:11" x14ac:dyDescent="0.25">
      <c r="A9" s="1"/>
      <c r="B9" s="66"/>
      <c r="C9" s="38" t="s">
        <v>3</v>
      </c>
      <c r="E9" s="43">
        <v>34664</v>
      </c>
      <c r="F9" s="43">
        <v>30231</v>
      </c>
      <c r="G9" s="42">
        <v>4333</v>
      </c>
      <c r="H9" s="43">
        <v>100</v>
      </c>
      <c r="I9" s="42">
        <v>96</v>
      </c>
      <c r="J9" s="62">
        <v>4.0000000000000009</v>
      </c>
    </row>
    <row r="10" spans="1:11" x14ac:dyDescent="0.25">
      <c r="A10" s="1"/>
      <c r="B10" s="66"/>
      <c r="C10" s="38" t="s">
        <v>4</v>
      </c>
      <c r="E10" s="43">
        <v>58027</v>
      </c>
      <c r="F10" s="43">
        <v>50604.625</v>
      </c>
      <c r="G10" s="42">
        <v>7253.375</v>
      </c>
      <c r="H10" s="43">
        <v>169</v>
      </c>
      <c r="I10" s="42">
        <v>152.00000000000003</v>
      </c>
      <c r="J10" s="62">
        <v>17</v>
      </c>
    </row>
    <row r="11" spans="1:11" x14ac:dyDescent="0.25">
      <c r="A11" s="100"/>
      <c r="B11" s="75"/>
      <c r="C11" s="5"/>
      <c r="D11" s="5"/>
      <c r="E11" s="49"/>
      <c r="F11" s="49"/>
      <c r="G11" s="5"/>
      <c r="H11" s="49"/>
      <c r="I11" s="5"/>
      <c r="J11" s="11"/>
    </row>
    <row r="12" spans="1:11" x14ac:dyDescent="0.25">
      <c r="A12" s="99" t="s">
        <v>5</v>
      </c>
      <c r="B12" s="66"/>
      <c r="E12" s="7"/>
      <c r="F12" s="7"/>
      <c r="G12" s="6"/>
      <c r="H12" s="8"/>
      <c r="I12" s="6"/>
      <c r="J12" s="10"/>
    </row>
    <row r="13" spans="1:11" x14ac:dyDescent="0.25">
      <c r="A13" s="99"/>
      <c r="B13" s="66" t="s">
        <v>47</v>
      </c>
      <c r="E13" s="7"/>
      <c r="F13" s="7"/>
      <c r="G13" s="6"/>
      <c r="H13" s="7"/>
      <c r="I13" s="6"/>
      <c r="J13" s="10"/>
    </row>
    <row r="14" spans="1:11" x14ac:dyDescent="0.25">
      <c r="A14" s="99"/>
      <c r="B14" s="66"/>
      <c r="C14" t="s">
        <v>6</v>
      </c>
      <c r="E14" s="7"/>
      <c r="F14" s="7"/>
      <c r="G14" s="39">
        <v>1.4</v>
      </c>
      <c r="H14" s="52">
        <v>0.7</v>
      </c>
      <c r="I14" s="39">
        <v>1</v>
      </c>
      <c r="J14" s="10"/>
    </row>
    <row r="15" spans="1:11" x14ac:dyDescent="0.25">
      <c r="A15" s="1"/>
      <c r="B15" s="38"/>
      <c r="C15" s="38" t="s">
        <v>7</v>
      </c>
      <c r="D15" s="38"/>
      <c r="E15" s="7"/>
      <c r="F15" s="7"/>
      <c r="G15" s="40">
        <v>135.95675543730002</v>
      </c>
      <c r="H15" s="48">
        <v>135.95675543730002</v>
      </c>
      <c r="I15" s="40">
        <v>135.95675543730002</v>
      </c>
      <c r="J15" s="10"/>
    </row>
    <row r="16" spans="1:11" x14ac:dyDescent="0.25">
      <c r="A16" s="1"/>
      <c r="B16" s="38" t="s">
        <v>24</v>
      </c>
      <c r="C16" s="38"/>
      <c r="D16" s="38"/>
      <c r="E16" s="72"/>
      <c r="F16" s="52"/>
      <c r="G16" s="39"/>
      <c r="H16" s="52"/>
      <c r="I16" s="39"/>
      <c r="J16" s="46"/>
    </row>
    <row r="17" spans="1:10" x14ac:dyDescent="0.25">
      <c r="A17" s="1"/>
      <c r="B17" s="38"/>
      <c r="C17" s="38" t="s">
        <v>6</v>
      </c>
      <c r="D17" s="38"/>
      <c r="E17" s="72"/>
      <c r="F17" s="52"/>
      <c r="G17" s="44">
        <v>0.1</v>
      </c>
      <c r="H17" s="53">
        <v>0.3</v>
      </c>
      <c r="I17" s="44">
        <v>0</v>
      </c>
      <c r="J17" s="47"/>
    </row>
    <row r="18" spans="1:10" x14ac:dyDescent="0.25">
      <c r="A18" s="1"/>
      <c r="B18" s="38"/>
      <c r="C18" s="38" t="s">
        <v>7</v>
      </c>
      <c r="D18" s="38"/>
      <c r="E18" s="7"/>
      <c r="F18" s="52"/>
      <c r="G18" s="40">
        <v>572.93437185783</v>
      </c>
      <c r="H18" s="48">
        <v>572.93437185783</v>
      </c>
      <c r="I18" s="40">
        <v>572.93437185783</v>
      </c>
      <c r="J18" s="46"/>
    </row>
    <row r="19" spans="1:10" x14ac:dyDescent="0.25">
      <c r="A19" s="1"/>
      <c r="B19" s="38" t="s">
        <v>8</v>
      </c>
      <c r="C19" s="38"/>
      <c r="D19" s="38"/>
      <c r="E19" s="72"/>
      <c r="F19" s="52"/>
      <c r="G19" s="39"/>
      <c r="H19" s="52"/>
      <c r="I19" s="39"/>
      <c r="J19" s="46"/>
    </row>
    <row r="20" spans="1:10" x14ac:dyDescent="0.25">
      <c r="A20" s="1"/>
      <c r="B20" s="38"/>
      <c r="C20" s="38" t="s">
        <v>6</v>
      </c>
      <c r="D20" s="38"/>
      <c r="E20" s="72"/>
      <c r="F20" s="48"/>
      <c r="G20" s="44">
        <v>0.3</v>
      </c>
      <c r="H20" s="53">
        <v>0.2</v>
      </c>
      <c r="I20" s="44">
        <v>0</v>
      </c>
      <c r="J20" s="47"/>
    </row>
    <row r="21" spans="1:10" x14ac:dyDescent="0.25">
      <c r="A21" s="1"/>
      <c r="B21" s="38"/>
      <c r="C21" s="38" t="s">
        <v>7</v>
      </c>
      <c r="D21" s="38"/>
      <c r="E21" s="7"/>
      <c r="F21" s="52"/>
      <c r="G21" s="40">
        <v>658.82731349811002</v>
      </c>
      <c r="H21" s="48">
        <v>658.82731349811002</v>
      </c>
      <c r="I21" s="40">
        <v>658.82731349811002</v>
      </c>
      <c r="J21" s="46"/>
    </row>
    <row r="22" spans="1:10" x14ac:dyDescent="0.25">
      <c r="A22" s="1"/>
      <c r="B22" s="38" t="s">
        <v>9</v>
      </c>
      <c r="C22" s="38"/>
      <c r="D22" s="38"/>
      <c r="E22" s="72"/>
      <c r="F22" s="52"/>
      <c r="G22" s="39"/>
      <c r="H22" s="52"/>
      <c r="I22" s="39"/>
      <c r="J22" s="46"/>
    </row>
    <row r="23" spans="1:10" x14ac:dyDescent="0.25">
      <c r="A23" s="1"/>
      <c r="B23" s="38"/>
      <c r="C23" s="38" t="s">
        <v>10</v>
      </c>
      <c r="D23" s="38"/>
      <c r="E23" s="72"/>
      <c r="F23" s="52"/>
      <c r="G23" s="44">
        <v>0</v>
      </c>
      <c r="H23" s="53">
        <v>1</v>
      </c>
      <c r="I23" s="44">
        <v>0</v>
      </c>
      <c r="J23" s="47"/>
    </row>
    <row r="24" spans="1:10" x14ac:dyDescent="0.25">
      <c r="A24" s="1"/>
      <c r="B24" s="38"/>
      <c r="C24" s="38" t="s">
        <v>11</v>
      </c>
      <c r="D24" s="38"/>
      <c r="E24" s="7"/>
      <c r="F24" s="52"/>
      <c r="G24" s="40">
        <v>0</v>
      </c>
      <c r="H24" s="48">
        <v>13938.024278606757</v>
      </c>
      <c r="I24" s="40">
        <v>0</v>
      </c>
      <c r="J24" s="46"/>
    </row>
    <row r="25" spans="1:10" x14ac:dyDescent="0.25">
      <c r="A25" s="1"/>
      <c r="B25" s="38"/>
      <c r="C25" s="38"/>
      <c r="D25" s="38"/>
      <c r="E25" s="72"/>
      <c r="F25" s="52"/>
      <c r="G25" s="39"/>
      <c r="H25" s="52"/>
      <c r="I25" s="39"/>
      <c r="J25" s="46"/>
    </row>
    <row r="26" spans="1:10" x14ac:dyDescent="0.25">
      <c r="A26" s="1"/>
      <c r="B26" s="36" t="s">
        <v>59</v>
      </c>
      <c r="C26" s="38"/>
      <c r="E26" s="72"/>
      <c r="F26" s="52"/>
      <c r="G26" s="40">
        <f t="shared" ref="G26:I26" si="0">G14*G15+G17*G18+G20*G21+G23*G24</f>
        <v>445.28108884743597</v>
      </c>
      <c r="H26" s="48">
        <f t="shared" si="0"/>
        <v>14336.839781669838</v>
      </c>
      <c r="I26" s="40">
        <f t="shared" si="0"/>
        <v>135.95675543730002</v>
      </c>
      <c r="J26" s="47"/>
    </row>
    <row r="27" spans="1:10" x14ac:dyDescent="0.25">
      <c r="A27" s="100"/>
      <c r="C27" s="38"/>
      <c r="D27" s="38"/>
      <c r="E27" s="72"/>
      <c r="F27" s="52"/>
      <c r="G27" s="39"/>
      <c r="H27" s="52"/>
      <c r="I27" s="39"/>
      <c r="J27" s="46"/>
    </row>
    <row r="28" spans="1:10" x14ac:dyDescent="0.25">
      <c r="A28" s="1" t="s">
        <v>12</v>
      </c>
      <c r="B28" s="23"/>
      <c r="C28" s="55"/>
      <c r="D28" s="55"/>
      <c r="E28" s="73"/>
      <c r="F28" s="56"/>
      <c r="G28" s="57"/>
      <c r="H28" s="76"/>
      <c r="I28" s="57"/>
      <c r="J28" s="58"/>
    </row>
    <row r="29" spans="1:10" x14ac:dyDescent="0.25">
      <c r="A29" s="1"/>
      <c r="C29" t="s">
        <v>13</v>
      </c>
      <c r="E29" s="7"/>
      <c r="F29" s="53">
        <v>0.44459599999999999</v>
      </c>
      <c r="G29" s="44">
        <v>0.458895</v>
      </c>
      <c r="H29" s="53">
        <v>0.43029200000000001</v>
      </c>
      <c r="I29" s="44">
        <v>0.43029200000000001</v>
      </c>
      <c r="J29" s="46"/>
    </row>
    <row r="30" spans="1:10" x14ac:dyDescent="0.25">
      <c r="A30" s="36"/>
      <c r="C30" t="s">
        <v>14</v>
      </c>
      <c r="E30" s="7"/>
      <c r="F30" s="54">
        <v>0.5</v>
      </c>
      <c r="G30" s="45">
        <v>1.6666666666666667</v>
      </c>
      <c r="H30" s="54">
        <v>6.4285714285714288</v>
      </c>
      <c r="I30" s="45">
        <v>4.2857142857142856</v>
      </c>
      <c r="J30" s="46"/>
    </row>
    <row r="31" spans="1:10" x14ac:dyDescent="0.25">
      <c r="A31" s="1"/>
      <c r="C31" s="66" t="s">
        <v>15</v>
      </c>
      <c r="E31" s="7"/>
      <c r="F31" s="48">
        <v>254.28653453716606</v>
      </c>
      <c r="G31" s="40">
        <v>256.08906100113268</v>
      </c>
      <c r="H31" s="48">
        <v>262.73452001286489</v>
      </c>
      <c r="I31" s="40">
        <v>262.73452001286489</v>
      </c>
      <c r="J31" s="46"/>
    </row>
    <row r="32" spans="1:10" x14ac:dyDescent="0.25">
      <c r="A32" s="1"/>
      <c r="C32" s="38"/>
      <c r="E32" s="7"/>
      <c r="F32" s="52"/>
      <c r="G32" s="39"/>
      <c r="H32" s="52"/>
      <c r="I32" s="39"/>
      <c r="J32" s="46"/>
    </row>
    <row r="33" spans="1:12" x14ac:dyDescent="0.25">
      <c r="A33" s="1"/>
      <c r="C33" s="38"/>
      <c r="D33" s="38"/>
      <c r="E33" s="7"/>
      <c r="F33" s="48"/>
      <c r="G33" s="40"/>
      <c r="H33" s="48"/>
      <c r="I33" s="40"/>
      <c r="J33" s="47"/>
    </row>
    <row r="34" spans="1:12" x14ac:dyDescent="0.25">
      <c r="A34" s="90" t="s">
        <v>16</v>
      </c>
      <c r="B34" s="23"/>
      <c r="C34" s="23"/>
      <c r="D34" s="55"/>
      <c r="E34" s="8"/>
      <c r="F34" s="56"/>
      <c r="G34" s="55"/>
      <c r="H34" s="56"/>
      <c r="I34" s="55"/>
      <c r="J34" s="63"/>
    </row>
    <row r="35" spans="1:12" x14ac:dyDescent="0.25">
      <c r="C35" t="s">
        <v>17</v>
      </c>
      <c r="D35" s="38"/>
      <c r="E35" s="7"/>
      <c r="F35" s="48"/>
      <c r="G35" s="40"/>
      <c r="H35" s="48"/>
      <c r="I35" s="40"/>
      <c r="J35" s="47">
        <v>1574064.9151784659</v>
      </c>
    </row>
    <row r="36" spans="1:12" x14ac:dyDescent="0.25">
      <c r="C36" t="s">
        <v>18</v>
      </c>
      <c r="E36" s="7"/>
      <c r="F36" s="52"/>
      <c r="G36" s="39"/>
      <c r="H36" s="52"/>
      <c r="I36" s="39"/>
      <c r="J36" s="47">
        <v>8657357.0334815625</v>
      </c>
    </row>
    <row r="37" spans="1:12" ht="15.75" thickBot="1" x14ac:dyDescent="0.3">
      <c r="A37" s="59"/>
      <c r="B37" s="60"/>
      <c r="C37" s="60" t="s">
        <v>19</v>
      </c>
      <c r="D37" s="60"/>
      <c r="E37" s="74"/>
      <c r="F37" s="61"/>
      <c r="G37" s="59"/>
      <c r="H37" s="61"/>
      <c r="I37" s="59"/>
      <c r="J37" s="64">
        <v>15740649.151784657</v>
      </c>
    </row>
    <row r="38" spans="1:12" ht="15.75" thickTop="1" x14ac:dyDescent="0.25">
      <c r="C38" s="38"/>
      <c r="D38" s="38"/>
      <c r="E38" s="32"/>
      <c r="F38" s="39"/>
      <c r="G38" s="39"/>
      <c r="H38" s="39"/>
      <c r="I38" s="39"/>
      <c r="J38" s="39"/>
    </row>
    <row r="39" spans="1:12" ht="60" customHeight="1" x14ac:dyDescent="0.25">
      <c r="A39" s="115" t="s">
        <v>52</v>
      </c>
      <c r="B39" s="115"/>
      <c r="C39" s="115"/>
      <c r="D39" s="115"/>
      <c r="E39" s="115"/>
      <c r="F39" s="115"/>
      <c r="G39" s="115"/>
      <c r="H39" s="115"/>
      <c r="I39" s="115"/>
      <c r="J39" s="115"/>
      <c r="K39" s="115"/>
      <c r="L39" s="115"/>
    </row>
    <row r="40" spans="1:12" ht="35.1" customHeight="1" x14ac:dyDescent="0.25">
      <c r="A40" s="66" t="s">
        <v>54</v>
      </c>
      <c r="B40" s="66"/>
      <c r="C40" s="66"/>
      <c r="D40" s="66"/>
      <c r="E40" s="66"/>
      <c r="F40" s="66"/>
      <c r="G40" s="66"/>
      <c r="H40" s="66"/>
      <c r="I40" s="66"/>
      <c r="J40" s="66"/>
      <c r="K40" s="66"/>
      <c r="L40" s="66"/>
    </row>
    <row r="41" spans="1:12" x14ac:dyDescent="0.25">
      <c r="A41" s="67"/>
      <c r="B41" s="67"/>
      <c r="C41" s="67"/>
      <c r="D41" s="67"/>
      <c r="E41" s="67"/>
      <c r="F41" s="67"/>
      <c r="G41" s="67"/>
      <c r="H41" s="67"/>
      <c r="I41" s="67"/>
      <c r="J41" s="67"/>
    </row>
    <row r="42" spans="1:12" ht="24.75" customHeight="1" x14ac:dyDescent="0.25">
      <c r="A42" s="112" t="s">
        <v>35</v>
      </c>
      <c r="B42" s="112"/>
      <c r="C42" s="112"/>
      <c r="D42" s="112"/>
      <c r="E42" s="112"/>
      <c r="F42" s="112"/>
      <c r="G42" s="112"/>
      <c r="H42" s="112"/>
      <c r="I42" s="112"/>
      <c r="J42" s="112"/>
    </row>
    <row r="43" spans="1:12" ht="42.75" customHeight="1" x14ac:dyDescent="0.25">
      <c r="A43" s="108"/>
      <c r="B43" s="108"/>
      <c r="C43" s="113" t="s">
        <v>32</v>
      </c>
      <c r="D43" s="113"/>
      <c r="E43" s="113"/>
      <c r="F43" s="113"/>
      <c r="G43" s="113"/>
      <c r="H43" s="113"/>
      <c r="I43" s="113"/>
      <c r="J43" s="113"/>
    </row>
    <row r="44" spans="1:12" ht="59.25" customHeight="1" x14ac:dyDescent="0.25">
      <c r="C44" s="113" t="s">
        <v>33</v>
      </c>
      <c r="D44" s="113"/>
      <c r="E44" s="113"/>
      <c r="F44" s="113"/>
      <c r="G44" s="113"/>
      <c r="H44" s="113"/>
      <c r="I44" s="113"/>
      <c r="J44" s="113"/>
    </row>
    <row r="47" spans="1:12" x14ac:dyDescent="0.25">
      <c r="D47" s="2"/>
    </row>
    <row r="48" spans="1:12" x14ac:dyDescent="0.25">
      <c r="D48" s="2"/>
      <c r="F48" s="2"/>
      <c r="G48" s="2"/>
    </row>
    <row r="49" spans="4:4" x14ac:dyDescent="0.25">
      <c r="D49" s="2"/>
    </row>
    <row r="50" spans="4:4" x14ac:dyDescent="0.25">
      <c r="D50" s="3"/>
    </row>
    <row r="51" spans="4:4" x14ac:dyDescent="0.25">
      <c r="D51" s="3"/>
    </row>
    <row r="52" spans="4:4" x14ac:dyDescent="0.25">
      <c r="D52" s="3"/>
    </row>
    <row r="53" spans="4:4" x14ac:dyDescent="0.25">
      <c r="D53" s="2"/>
    </row>
  </sheetData>
  <mergeCells count="5">
    <mergeCell ref="H4:I4"/>
    <mergeCell ref="A42:J42"/>
    <mergeCell ref="C43:J43"/>
    <mergeCell ref="C44:J44"/>
    <mergeCell ref="A39:L39"/>
  </mergeCells>
  <pageMargins left="0.7" right="0.7" top="0.75" bottom="0.75" header="0.3" footer="0.3"/>
  <pageSetup scale="73"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Read Me</vt:lpstr>
      <vt:lpstr>V. parahaemolyticus mean COI</vt:lpstr>
      <vt:lpstr>low</vt:lpstr>
      <vt:lpstr>high</vt:lpstr>
      <vt:lpstr>V. parahaemolyticus assumptions</vt:lpstr>
      <vt:lpstr>'V. parahaemolyticus assumptions'!Print_Area</vt:lpstr>
      <vt:lpstr>'V. parahaemolyticus mean COI'!Print_Area</vt:lpstr>
    </vt:vector>
  </TitlesOfParts>
  <Company>FSIS USDA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of foodborne illness estimates for Vibrio parahaemolyticus</dc:title>
  <dc:subject>agricultural economics</dc:subject>
  <dc:creator>Sandra Hoffmann</dc:creator>
  <cp:keywords>Vibrio parahaemolyticus, V. parahaemolyticus, foodborne illness, foodborne illnesses, cost estimates, disease outcomes, foodborne infections, outpatient expenditures, inpatient expenditures, medical care, medical costs, lost wages</cp:keywords>
  <cp:lastModifiedBy>WIN31TONT40</cp:lastModifiedBy>
  <cp:lastPrinted>2014-07-21T19:16:51Z</cp:lastPrinted>
  <dcterms:created xsi:type="dcterms:W3CDTF">2014-04-15T17:53:51Z</dcterms:created>
  <dcterms:modified xsi:type="dcterms:W3CDTF">2014-10-07T13:59:34Z</dcterms:modified>
</cp:coreProperties>
</file>