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usdagcc-my.sharepoint.com/personal/joshua_huang_usda_gov/Documents/Documents/Projects/SAP/R/Output/"/>
    </mc:Choice>
  </mc:AlternateContent>
  <xr:revisionPtr revIDLastSave="3" documentId="8_{DBAF0D2F-9DDF-413D-8D59-B6D551185AD1}" xr6:coauthVersionLast="47" xr6:coauthVersionMax="47" xr10:uidLastSave="{7272888F-4D94-480A-9BBB-1B5B9F089C46}"/>
  <bookViews>
    <workbookView xWindow="-120" yWindow="-120" windowWidth="29040" windowHeight="15720" xr2:uid="{00000000-000D-0000-FFFF-FFFF00000000}"/>
  </bookViews>
  <sheets>
    <sheet name="Corn25" sheetId="7" r:id="rId1"/>
    <sheet name="Corn26" sheetId="17" r:id="rId2"/>
    <sheet name="Wheat25" sheetId="10" r:id="rId3"/>
    <sheet name="Soy25" sheetId="12" r:id="rId4"/>
    <sheet name="Soy26" sheetId="19" r:id="rId5"/>
    <sheet name="Cotton25" sheetId="14" r:id="rId6"/>
    <sheet name="Cotton26" sheetId="2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2" l="1"/>
  <c r="I24" i="12"/>
  <c r="I23" i="12"/>
  <c r="I22" i="12"/>
  <c r="I21" i="12"/>
  <c r="J21" i="12" s="1"/>
  <c r="I20" i="12"/>
  <c r="J20" i="12" s="1"/>
  <c r="I19" i="12"/>
  <c r="I18" i="12"/>
  <c r="I17" i="12"/>
  <c r="J17" i="12" s="1"/>
  <c r="I16" i="12"/>
  <c r="I15" i="12"/>
  <c r="J15" i="12" s="1"/>
  <c r="I14" i="12"/>
  <c r="J14" i="12" s="1"/>
  <c r="J18" i="12"/>
  <c r="J24" i="12"/>
  <c r="J16" i="12"/>
  <c r="H25" i="20"/>
  <c r="I25" i="20" s="1"/>
  <c r="J25" i="20" s="1"/>
  <c r="H24" i="20"/>
  <c r="I24" i="20" s="1"/>
  <c r="J24" i="20" s="1"/>
  <c r="H23" i="20"/>
  <c r="I23" i="20" s="1"/>
  <c r="J23" i="20" s="1"/>
  <c r="I22" i="20"/>
  <c r="J22" i="20" s="1"/>
  <c r="H22" i="20"/>
  <c r="H21" i="20"/>
  <c r="I21" i="20" s="1"/>
  <c r="J21" i="20" s="1"/>
  <c r="H20" i="20"/>
  <c r="I20" i="20" s="1"/>
  <c r="J20" i="20" s="1"/>
  <c r="H19" i="20"/>
  <c r="I19" i="20" s="1"/>
  <c r="J19" i="20" s="1"/>
  <c r="I18" i="20"/>
  <c r="J18" i="20" s="1"/>
  <c r="H18" i="20"/>
  <c r="H17" i="20"/>
  <c r="I17" i="20" s="1"/>
  <c r="J17" i="20" s="1"/>
  <c r="H16" i="20"/>
  <c r="I16" i="20" s="1"/>
  <c r="J16" i="20" s="1"/>
  <c r="H15" i="20"/>
  <c r="I15" i="20" s="1"/>
  <c r="J15" i="20" s="1"/>
  <c r="I14" i="20"/>
  <c r="J14" i="20" s="1"/>
  <c r="H14" i="20"/>
  <c r="A203" i="14"/>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199" i="14"/>
  <c r="A200" i="14" s="1"/>
  <c r="A201" i="14" s="1"/>
  <c r="A202" i="14" s="1"/>
  <c r="A152" i="14"/>
  <c r="A153" i="14" s="1"/>
  <c r="A154" i="14" s="1"/>
  <c r="A155" i="14" s="1"/>
  <c r="A156" i="14" s="1"/>
  <c r="A157" i="14" s="1"/>
  <c r="A158" i="14" s="1"/>
  <c r="H25" i="14"/>
  <c r="I25" i="14" s="1"/>
  <c r="J25" i="14" s="1"/>
  <c r="H24" i="14"/>
  <c r="I24" i="14" s="1"/>
  <c r="J24" i="14" s="1"/>
  <c r="I23" i="14"/>
  <c r="J23" i="14" s="1"/>
  <c r="H23" i="14"/>
  <c r="H22" i="14"/>
  <c r="I22" i="14" s="1"/>
  <c r="J22" i="14" s="1"/>
  <c r="H21" i="14"/>
  <c r="I21" i="14" s="1"/>
  <c r="J21" i="14" s="1"/>
  <c r="H20" i="14"/>
  <c r="I20" i="14" s="1"/>
  <c r="J20" i="14" s="1"/>
  <c r="I19" i="14"/>
  <c r="J19" i="14" s="1"/>
  <c r="H19" i="14"/>
  <c r="H18" i="14"/>
  <c r="I18" i="14" s="1"/>
  <c r="J18" i="14" s="1"/>
  <c r="J17" i="14"/>
  <c r="I17" i="14"/>
  <c r="H17" i="14"/>
  <c r="I16" i="14"/>
  <c r="J16" i="14" s="1"/>
  <c r="H16" i="14"/>
  <c r="I15" i="14"/>
  <c r="J15" i="14" s="1"/>
  <c r="H15" i="14"/>
  <c r="I14" i="14"/>
  <c r="J14" i="14" s="1"/>
  <c r="H14" i="14"/>
  <c r="J48" i="19"/>
  <c r="I48" i="19"/>
  <c r="L48" i="19" s="1"/>
  <c r="G9" i="19" s="1"/>
  <c r="J47" i="19"/>
  <c r="D42" i="19"/>
  <c r="C42" i="19"/>
  <c r="H25" i="19"/>
  <c r="I25" i="19" s="1"/>
  <c r="J25" i="19" s="1"/>
  <c r="H24" i="19"/>
  <c r="I24" i="19" s="1"/>
  <c r="J24" i="19" s="1"/>
  <c r="I23" i="19"/>
  <c r="J23" i="19" s="1"/>
  <c r="H23" i="19"/>
  <c r="H22" i="19"/>
  <c r="I22" i="19" s="1"/>
  <c r="J22" i="19" s="1"/>
  <c r="H21" i="19"/>
  <c r="I21" i="19" s="1"/>
  <c r="J21" i="19" s="1"/>
  <c r="H20" i="19"/>
  <c r="I20" i="19" s="1"/>
  <c r="J20" i="19" s="1"/>
  <c r="I19" i="19"/>
  <c r="J19" i="19" s="1"/>
  <c r="H19" i="19"/>
  <c r="H18" i="19"/>
  <c r="I18" i="19" s="1"/>
  <c r="J18" i="19" s="1"/>
  <c r="H17" i="19"/>
  <c r="I17" i="19" s="1"/>
  <c r="J17" i="19" s="1"/>
  <c r="I16" i="19"/>
  <c r="J16" i="19" s="1"/>
  <c r="H16" i="19"/>
  <c r="I15" i="19"/>
  <c r="J15" i="19" s="1"/>
  <c r="H15" i="19"/>
  <c r="H14" i="19"/>
  <c r="I14" i="19" s="1"/>
  <c r="J14" i="19" s="1"/>
  <c r="A212" i="12"/>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11" i="12"/>
  <c r="A164" i="12"/>
  <c r="A165" i="12" s="1"/>
  <c r="A166" i="12" s="1"/>
  <c r="A167" i="12" s="1"/>
  <c r="A168" i="12" s="1"/>
  <c r="A169" i="12" s="1"/>
  <c r="A170" i="12" s="1"/>
  <c r="J48" i="12"/>
  <c r="I48" i="12"/>
  <c r="K48" i="12" s="1"/>
  <c r="J47" i="12"/>
  <c r="D42" i="12"/>
  <c r="C42" i="12"/>
  <c r="H36" i="12"/>
  <c r="I36" i="12" s="1"/>
  <c r="B47" i="12" s="1"/>
  <c r="H25" i="12"/>
  <c r="H24" i="12"/>
  <c r="J23" i="12"/>
  <c r="H23" i="12"/>
  <c r="H22" i="12"/>
  <c r="H21" i="12"/>
  <c r="H20" i="12"/>
  <c r="H19" i="12"/>
  <c r="H18" i="12"/>
  <c r="H17" i="12"/>
  <c r="H16" i="12"/>
  <c r="H15" i="12"/>
  <c r="H14" i="12"/>
  <c r="F9" i="12"/>
  <c r="A159" i="10"/>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07" i="10"/>
  <c r="A108" i="10" s="1"/>
  <c r="A109" i="10" s="1"/>
  <c r="A110" i="10" s="1"/>
  <c r="A111" i="10" s="1"/>
  <c r="A112" i="10" s="1"/>
  <c r="A113" i="10" s="1"/>
  <c r="A114" i="10" s="1"/>
  <c r="A115" i="10" s="1"/>
  <c r="A116" i="10" s="1"/>
  <c r="A117" i="10" s="1"/>
  <c r="A118" i="10" s="1"/>
  <c r="J48" i="10"/>
  <c r="L48" i="10" s="1"/>
  <c r="G9" i="10" s="1"/>
  <c r="I48" i="10"/>
  <c r="J47" i="10"/>
  <c r="D42" i="10"/>
  <c r="C42" i="10"/>
  <c r="I36" i="10"/>
  <c r="B47" i="10" s="1"/>
  <c r="H36" i="10"/>
  <c r="T25" i="10"/>
  <c r="D25" i="10"/>
  <c r="H25" i="10" s="1"/>
  <c r="I25" i="10" s="1"/>
  <c r="J25" i="10" s="1"/>
  <c r="T24" i="10"/>
  <c r="D24" i="10"/>
  <c r="H24" i="10" s="1"/>
  <c r="I24" i="10" s="1"/>
  <c r="J24" i="10" s="1"/>
  <c r="T23" i="10"/>
  <c r="D23" i="10" s="1"/>
  <c r="H23" i="10"/>
  <c r="I23" i="10" s="1"/>
  <c r="J23" i="10" s="1"/>
  <c r="T22" i="10"/>
  <c r="D22" i="10"/>
  <c r="H22" i="10" s="1"/>
  <c r="I22" i="10" s="1"/>
  <c r="J22" i="10" s="1"/>
  <c r="T21" i="10"/>
  <c r="D21" i="10"/>
  <c r="H21" i="10" s="1"/>
  <c r="I21" i="10" s="1"/>
  <c r="J21" i="10" s="1"/>
  <c r="T20" i="10"/>
  <c r="D20" i="10" s="1"/>
  <c r="H20" i="10"/>
  <c r="I20" i="10" s="1"/>
  <c r="J20" i="10" s="1"/>
  <c r="T19" i="10"/>
  <c r="I19" i="10"/>
  <c r="J19" i="10" s="1"/>
  <c r="D19" i="10"/>
  <c r="H19" i="10" s="1"/>
  <c r="T18" i="10"/>
  <c r="D18" i="10" s="1"/>
  <c r="H18" i="10" s="1"/>
  <c r="I18" i="10"/>
  <c r="J18" i="10" s="1"/>
  <c r="T17" i="10"/>
  <c r="D17" i="10" s="1"/>
  <c r="H17" i="10" s="1"/>
  <c r="J17" i="10"/>
  <c r="I17" i="10"/>
  <c r="T16" i="10"/>
  <c r="I16" i="10"/>
  <c r="J16" i="10" s="1"/>
  <c r="D16" i="10"/>
  <c r="H16" i="10" s="1"/>
  <c r="T15" i="10"/>
  <c r="D15" i="10" s="1"/>
  <c r="H15" i="10" s="1"/>
  <c r="I15" i="10"/>
  <c r="J15" i="10" s="1"/>
  <c r="T14" i="10"/>
  <c r="D14" i="10" s="1"/>
  <c r="H14" i="10" s="1"/>
  <c r="I14" i="10"/>
  <c r="J14" i="10" s="1"/>
  <c r="J48" i="17"/>
  <c r="I48" i="17"/>
  <c r="J47" i="17"/>
  <c r="D42" i="17"/>
  <c r="C42" i="17"/>
  <c r="E42" i="17" s="1"/>
  <c r="H25" i="17"/>
  <c r="I25" i="17" s="1"/>
  <c r="J25" i="17" s="1"/>
  <c r="I24" i="17"/>
  <c r="J24" i="17" s="1"/>
  <c r="H24" i="17"/>
  <c r="H23" i="17"/>
  <c r="I23" i="17" s="1"/>
  <c r="J23" i="17" s="1"/>
  <c r="H22" i="17"/>
  <c r="I22" i="17" s="1"/>
  <c r="J22" i="17" s="1"/>
  <c r="H21" i="17"/>
  <c r="I21" i="17" s="1"/>
  <c r="J21" i="17" s="1"/>
  <c r="H20" i="17"/>
  <c r="I20" i="17" s="1"/>
  <c r="J20" i="17" s="1"/>
  <c r="H19" i="17"/>
  <c r="I19" i="17" s="1"/>
  <c r="J19" i="17" s="1"/>
  <c r="H18" i="17"/>
  <c r="I18" i="17" s="1"/>
  <c r="J18" i="17" s="1"/>
  <c r="I17" i="17"/>
  <c r="J17" i="17" s="1"/>
  <c r="H17" i="17"/>
  <c r="H16" i="17"/>
  <c r="I16" i="17" s="1"/>
  <c r="J16" i="17" s="1"/>
  <c r="I15" i="17"/>
  <c r="J15" i="17" s="1"/>
  <c r="H15" i="17"/>
  <c r="H14" i="17"/>
  <c r="I14" i="17" s="1"/>
  <c r="J14" i="17" s="1"/>
  <c r="J48" i="7"/>
  <c r="L48" i="7" s="1"/>
  <c r="G9" i="7" s="1"/>
  <c r="I48" i="7"/>
  <c r="J47" i="7"/>
  <c r="D42" i="7"/>
  <c r="C42" i="7"/>
  <c r="H36" i="7"/>
  <c r="I36" i="7" s="1"/>
  <c r="H25" i="7"/>
  <c r="I25" i="7" s="1"/>
  <c r="J25" i="7" s="1"/>
  <c r="H24" i="7"/>
  <c r="I24" i="7" s="1"/>
  <c r="J24" i="7" s="1"/>
  <c r="I23" i="7"/>
  <c r="J23" i="7" s="1"/>
  <c r="H23" i="7"/>
  <c r="H22" i="7"/>
  <c r="I22" i="7" s="1"/>
  <c r="J22" i="7" s="1"/>
  <c r="H21" i="7"/>
  <c r="I21" i="7" s="1"/>
  <c r="J21" i="7" s="1"/>
  <c r="H20" i="7"/>
  <c r="I20" i="7" s="1"/>
  <c r="J20" i="7" s="1"/>
  <c r="I19" i="7"/>
  <c r="J19" i="7" s="1"/>
  <c r="H19" i="7"/>
  <c r="J18" i="7"/>
  <c r="H18" i="7"/>
  <c r="I18" i="7" s="1"/>
  <c r="H17" i="7"/>
  <c r="I17" i="7" s="1"/>
  <c r="J17" i="7" s="1"/>
  <c r="I16" i="7"/>
  <c r="J16" i="7" s="1"/>
  <c r="H16" i="7"/>
  <c r="I15" i="7"/>
  <c r="J15" i="7" s="1"/>
  <c r="H15" i="7"/>
  <c r="I14" i="7"/>
  <c r="J14" i="7" s="1"/>
  <c r="H14" i="7"/>
  <c r="L48" i="17" l="1"/>
  <c r="G9" i="17" s="1"/>
  <c r="J22" i="12"/>
  <c r="J25" i="12"/>
  <c r="J19" i="12"/>
  <c r="J27" i="10"/>
  <c r="D8" i="10" s="1"/>
  <c r="J27" i="7"/>
  <c r="D8" i="7" s="1"/>
  <c r="J27" i="17"/>
  <c r="D8" i="17" s="1"/>
  <c r="J27" i="12"/>
  <c r="D8" i="12" s="1"/>
  <c r="F47" i="10"/>
  <c r="F48" i="10" s="1"/>
  <c r="E47" i="10"/>
  <c r="E48" i="10" s="1"/>
  <c r="C47" i="10"/>
  <c r="B48" i="10"/>
  <c r="B41" i="10"/>
  <c r="B41" i="7"/>
  <c r="B47" i="7"/>
  <c r="B42" i="10"/>
  <c r="G42" i="10" s="1"/>
  <c r="K48" i="10"/>
  <c r="F9" i="10" s="1"/>
  <c r="K48" i="19"/>
  <c r="F9" i="19" s="1"/>
  <c r="E42" i="10"/>
  <c r="F42" i="10" s="1"/>
  <c r="E9" i="10" s="1"/>
  <c r="G47" i="12"/>
  <c r="G48" i="12" s="1"/>
  <c r="F47" i="12"/>
  <c r="F48" i="12" s="1"/>
  <c r="E47" i="12"/>
  <c r="E48" i="12" s="1"/>
  <c r="D47" i="12"/>
  <c r="D48" i="12" s="1"/>
  <c r="C47" i="12"/>
  <c r="B48" i="12"/>
  <c r="B41" i="12"/>
  <c r="E42" i="19"/>
  <c r="J27" i="14"/>
  <c r="D8" i="14" s="1"/>
  <c r="D47" i="10"/>
  <c r="D48" i="10" s="1"/>
  <c r="J27" i="20"/>
  <c r="D8" i="20" s="1"/>
  <c r="B42" i="7"/>
  <c r="G42" i="7" s="1"/>
  <c r="G47" i="10"/>
  <c r="G48" i="10" s="1"/>
  <c r="K48" i="7"/>
  <c r="F9" i="7" s="1"/>
  <c r="B42" i="12"/>
  <c r="G42" i="12" s="1"/>
  <c r="E42" i="12"/>
  <c r="F42" i="12" s="1"/>
  <c r="E9" i="12" s="1"/>
  <c r="E42" i="7"/>
  <c r="F42" i="7" s="1"/>
  <c r="E9" i="7" s="1"/>
  <c r="J27" i="19"/>
  <c r="D8" i="19" s="1"/>
  <c r="K48" i="17"/>
  <c r="F9" i="17" s="1"/>
  <c r="L48" i="12"/>
  <c r="G9" i="12" s="1"/>
  <c r="C41" i="17" l="1"/>
  <c r="E41" i="17" s="1"/>
  <c r="I47" i="17"/>
  <c r="G41" i="10"/>
  <c r="C41" i="7"/>
  <c r="E41" i="7" s="1"/>
  <c r="F41" i="7" s="1"/>
  <c r="E8" i="7" s="1"/>
  <c r="I47" i="7"/>
  <c r="G41" i="12"/>
  <c r="C41" i="12"/>
  <c r="E41" i="12" s="1"/>
  <c r="F41" i="12" s="1"/>
  <c r="E8" i="12" s="1"/>
  <c r="I47" i="12"/>
  <c r="C48" i="12"/>
  <c r="H47" i="12"/>
  <c r="H48" i="12" s="1"/>
  <c r="I47" i="10"/>
  <c r="C41" i="10"/>
  <c r="E41" i="10" s="1"/>
  <c r="F41" i="10" s="1"/>
  <c r="E8" i="10" s="1"/>
  <c r="G41" i="7"/>
  <c r="C48" i="10"/>
  <c r="H47" i="10"/>
  <c r="H48" i="10" s="1"/>
  <c r="I47" i="19"/>
  <c r="C41" i="19"/>
  <c r="E41" i="19" s="1"/>
  <c r="C47" i="7"/>
  <c r="B48" i="7"/>
  <c r="F47" i="7"/>
  <c r="F48" i="7" s="1"/>
  <c r="D47" i="7"/>
  <c r="D48" i="7" s="1"/>
  <c r="E47" i="7"/>
  <c r="E48" i="7" s="1"/>
  <c r="G47" i="7"/>
  <c r="G48" i="7" s="1"/>
  <c r="H36" i="17" l="1"/>
  <c r="I36" i="17" s="1"/>
  <c r="L47" i="12"/>
  <c r="G8" i="12" s="1"/>
  <c r="K47" i="12"/>
  <c r="F8" i="12" s="1"/>
  <c r="L47" i="10"/>
  <c r="G8" i="10" s="1"/>
  <c r="K47" i="10"/>
  <c r="F8" i="10" s="1"/>
  <c r="C48" i="7"/>
  <c r="H47" i="7"/>
  <c r="H48" i="7" s="1"/>
  <c r="L47" i="7"/>
  <c r="G8" i="7" s="1"/>
  <c r="K47" i="7"/>
  <c r="F8" i="7" s="1"/>
  <c r="L47" i="17"/>
  <c r="G8" i="17" s="1"/>
  <c r="K47" i="17"/>
  <c r="F8" i="17" s="1"/>
  <c r="L47" i="19"/>
  <c r="G8" i="19" s="1"/>
  <c r="K47" i="19"/>
  <c r="F8" i="19" s="1"/>
  <c r="H36" i="19"/>
  <c r="I36" i="19" s="1"/>
  <c r="B47" i="19" l="1"/>
  <c r="B41" i="19"/>
  <c r="B42" i="19"/>
  <c r="B42" i="17"/>
  <c r="B41" i="17"/>
  <c r="B47" i="17"/>
  <c r="F47" i="17" l="1"/>
  <c r="F48" i="17" s="1"/>
  <c r="E47" i="17"/>
  <c r="E48" i="17" s="1"/>
  <c r="C47" i="17"/>
  <c r="B48" i="17"/>
  <c r="D47" i="17"/>
  <c r="D48" i="17" s="1"/>
  <c r="G47" i="17"/>
  <c r="G48" i="17" s="1"/>
  <c r="G41" i="17"/>
  <c r="F41" i="17"/>
  <c r="E8" i="17" s="1"/>
  <c r="G42" i="17"/>
  <c r="F42" i="17"/>
  <c r="E9" i="17" s="1"/>
  <c r="G42" i="19"/>
  <c r="F42" i="19"/>
  <c r="E9" i="19" s="1"/>
  <c r="F41" i="19"/>
  <c r="E8" i="19" s="1"/>
  <c r="G41" i="19"/>
  <c r="C47" i="19"/>
  <c r="B48" i="19"/>
  <c r="F47" i="19"/>
  <c r="F48" i="19" s="1"/>
  <c r="E47" i="19"/>
  <c r="E48" i="19" s="1"/>
  <c r="D47" i="19"/>
  <c r="D48" i="19" s="1"/>
  <c r="G47" i="19"/>
  <c r="G48" i="19" s="1"/>
  <c r="C48" i="19" l="1"/>
  <c r="H47" i="19"/>
  <c r="H48" i="19" s="1"/>
  <c r="H47" i="17"/>
  <c r="H48" i="17" s="1"/>
  <c r="C48" i="17"/>
</calcChain>
</file>

<file path=xl/sharedStrings.xml><?xml version="1.0" encoding="utf-8"?>
<sst xmlns="http://schemas.openxmlformats.org/spreadsheetml/2006/main" count="853" uniqueCount="155">
  <si>
    <t>WASDE projection</t>
  </si>
  <si>
    <t xml:space="preserve"> </t>
  </si>
  <si>
    <t xml:space="preserve">  </t>
  </si>
  <si>
    <t>PLC payment rate</t>
  </si>
  <si>
    <t xml:space="preserve">Futures model forecast </t>
  </si>
  <si>
    <t xml:space="preserve">   Percent</t>
  </si>
  <si>
    <t>1/ The marketing year for corn is September–August.</t>
  </si>
  <si>
    <t>Year-month 1/</t>
  </si>
  <si>
    <t>$/bushel</t>
  </si>
  <si>
    <t>ARC-CO price</t>
  </si>
  <si>
    <t>ARC-IC price</t>
  </si>
  <si>
    <t xml:space="preserve">WASDE projection </t>
  </si>
  <si>
    <t>Corn</t>
  </si>
  <si>
    <t>Date of forecast</t>
  </si>
  <si>
    <t>Forecast date</t>
  </si>
  <si>
    <t>5-year MYA price Olympic average</t>
  </si>
  <si>
    <t xml:space="preserve">Commodity </t>
  </si>
  <si>
    <t xml:space="preserve">Marketing year </t>
  </si>
  <si>
    <t>2019/20 annual benchmark price</t>
  </si>
  <si>
    <t>2020/21 annual benchmark price</t>
  </si>
  <si>
    <t>2021/22 annual benchmark price</t>
  </si>
  <si>
    <t>2022/23 annual benchmark price</t>
  </si>
  <si>
    <t>2019/20 MYA price</t>
  </si>
  <si>
    <t>2020/21 MYA price</t>
  </si>
  <si>
    <t>2021/22 MYA price</t>
  </si>
  <si>
    <t>2022/23 MYA price</t>
  </si>
  <si>
    <t>Table 4. Corn benchmark and forecast price for county agricultural risk coverage (ARC-CO) and individual agricultural risk coverage (ARC-IC) ($/bushel)</t>
  </si>
  <si>
    <t>2025/26</t>
  </si>
  <si>
    <t>2025 reference price</t>
  </si>
  <si>
    <t>Table 1. Futures model forecast of corn marketing year average (MYA) price/season-average price, marketing year 2025/26</t>
  </si>
  <si>
    <t>2023/24 MYA price</t>
  </si>
  <si>
    <t>2025 effective reference price</t>
  </si>
  <si>
    <t>2023/24 annual benchmark price</t>
  </si>
  <si>
    <t>2025 ARC-CO benchmark price</t>
  </si>
  <si>
    <t>2025/26 MYA price forecast</t>
  </si>
  <si>
    <t>2025 national loan rate</t>
  </si>
  <si>
    <t>2025 effective price forecast</t>
  </si>
  <si>
    <t>Maximum 2025 PLC payment rate</t>
  </si>
  <si>
    <t>2025 ARC-CO price forecast</t>
  </si>
  <si>
    <t>2025 ARC-IC price forecast</t>
  </si>
  <si>
    <t>Wheat</t>
  </si>
  <si>
    <t>Table 4. Wheat benchmark and forecast price for county agricultural risk coverage (ARC-CO) and individual agricultural risk coverage (ARC-IC) ($/bushel)</t>
  </si>
  <si>
    <t>1/ The marketing year for wheat is June–May.</t>
  </si>
  <si>
    <t>Table 1. Futures model forecast of wheat marketing year average (MYA) price/season-average price, marketing year 2025/26</t>
  </si>
  <si>
    <t>Futures nearby contract year-month</t>
  </si>
  <si>
    <t>Model forecast</t>
  </si>
  <si>
    <t xml:space="preserve">PLC payment rate model forecast </t>
  </si>
  <si>
    <t xml:space="preserve">PLC payment rate WASDE projection </t>
  </si>
  <si>
    <t xml:space="preserve">ARC-CO/IC price model forecast </t>
  </si>
  <si>
    <t xml:space="preserve">ARC-CO/IC price WASDE forecast </t>
  </si>
  <si>
    <t>WASDE projection release date</t>
  </si>
  <si>
    <t>Soybeans</t>
  </si>
  <si>
    <t>1/ The marketing year for soybeans is September–August.</t>
  </si>
  <si>
    <t>Table 4. Soybean benchmark and forecast price for county agricultural risk coverage (ARC-CO) and individual agricultural risk coverage (ARC-IC) ($/bushel)</t>
  </si>
  <si>
    <t>Table 1. Futures model forecast of soybean marketing year average (MYA) price/season-average price, marketing year 2025/26</t>
  </si>
  <si>
    <t>Upland Cotton</t>
  </si>
  <si>
    <t>1/ The marketing year for cotton is August–July.</t>
  </si>
  <si>
    <t>$/pound</t>
  </si>
  <si>
    <t>Table 1. Futures model forecast of upland cotton marketing year average (MYA) price/season-average price, marketing year 2025/26</t>
  </si>
  <si>
    <t>NASS price received 2/</t>
  </si>
  <si>
    <t>Price received forecast</t>
  </si>
  <si>
    <t>Daily futures price based on nearby contract 3/</t>
  </si>
  <si>
    <t>MYA price</t>
  </si>
  <si>
    <t>Implied</t>
  </si>
  <si>
    <t>Model forecast of the MYA price:</t>
  </si>
  <si>
    <t>Weekly model and World Agricultural Supply and Demand Estimates (WASDE) forecasts of the marketing year average (MYA) price/season-average price and implied price loss coverage (PLC) payment rate and agricultural risk coverage (ARC-CO/IC) price</t>
  </si>
  <si>
    <t>MYA price model forecast</t>
  </si>
  <si>
    <t>MYA price WASDE projection</t>
  </si>
  <si>
    <t xml:space="preserve">              Price Loss Coverage (PLC) payment rate and county/individual agricultural risk coverage (ARC-CO/IC) price, corn, marketing year 2025/26</t>
  </si>
  <si>
    <t xml:space="preserve">Table 5. Weekly model and World Agricultural Supply and Demand Estimates (WASDE) forecasts of marketing year average (MYA) price/season-average price and implied </t>
  </si>
  <si>
    <t xml:space="preserve">              Price Loss Coverage (PLC) payment rate and county/individual agricultural risk coverage (ARC-CO/IC) price, wheat, marketing year 2025/26</t>
  </si>
  <si>
    <t xml:space="preserve">              Price Loss Coverage (PLC) payment rate and county/individual agricultural risk coverage (ARC-CO/IC) price, soybeans, marketing year 2025/26</t>
  </si>
  <si>
    <t>Table 2. Weekly model and World Agricultural Supply and Demand Estimates (WASDE) forecasts of marketing year average (MYA) price/season-average price, upland cotton, 2025/26</t>
  </si>
  <si>
    <t>Table 2. Corn marketing year average (MYA) price and effective reference price ($/bushel)</t>
  </si>
  <si>
    <t>Table 2. Wheat marketing year average (MYA) price and effective reference price ($/bushel)</t>
  </si>
  <si>
    <t>Table 2. Soybean marketing year average (MYA) price and effective reference price ($/bushel)</t>
  </si>
  <si>
    <t>Table 3. Corn marketing year average (MYA) forecast and implied price loss coverage (PLC) payment rate ($/bushel)</t>
  </si>
  <si>
    <t>Table 3. Wheat marketing year average (MYA) forecast and implied price loss coverage (PLC) payment rate ($/bushel)</t>
  </si>
  <si>
    <t>Table 3. Soybean marketing year average (MYA) forecast and implied price loss coverage (PLC) payment rate ($/bushel)</t>
  </si>
  <si>
    <t>2025 PLC payment rate forecast</t>
  </si>
  <si>
    <t>Weighted average price</t>
  </si>
  <si>
    <t>Price of Chicago contract a/</t>
  </si>
  <si>
    <t>Weight of Chicago contract</t>
  </si>
  <si>
    <t>Weight of Kansas City contract</t>
  </si>
  <si>
    <t>Weight of Minneapolis contract</t>
  </si>
  <si>
    <t>NASS marketing percentage (5-year U.S. average)</t>
  </si>
  <si>
    <t>Basis (5-year U.S. average)</t>
  </si>
  <si>
    <t>Price of Kansas City contract b/</t>
  </si>
  <si>
    <t>Price of Minneapolis contract c/</t>
  </si>
  <si>
    <t>c/ Minneapolis Hard Red Spring Wheat contract traded on Minneapolis Grain Exchange.</t>
  </si>
  <si>
    <t>a/ Chicago Soft Red Winter Wheat contract traded on Chicago Board of Trade/CME group.</t>
  </si>
  <si>
    <t>b/ Kansas City Hard Red Winter Wheat contract traded on Kansas City Board of Trade/CME group.</t>
  </si>
  <si>
    <t>Table 1a. Daily weighted average futures price</t>
  </si>
  <si>
    <t>Note: users may use more recent quotations from the exchange.</t>
  </si>
  <si>
    <t>Basis (7-year U.S. Olympic average)</t>
  </si>
  <si>
    <t>NASS marketing percentage (7-year U.S. Olympic average)</t>
  </si>
  <si>
    <t>Composite price received NASS/forecast</t>
  </si>
  <si>
    <t xml:space="preserve">MYA price weight </t>
  </si>
  <si>
    <t>Marketing years for basis and marketing percentage average</t>
  </si>
  <si>
    <t>Source for all tables: USDA, Economic Research Service using data from LSEG Data &amp; Analytics (formerly Refinitiv), and USDA, National Agricultural Statistics Service and World Agricultural Outlook Board.</t>
  </si>
  <si>
    <t>2/ An empty value implies the National Agriculture Statistics Services (NASS) price received is not available yet.</t>
  </si>
  <si>
    <t>3/ An empty value implies the futures contract already expired and is not available. Futures price quotations are from contracts traded on the Chicago Board of Trade/CME Group. Users may use more recent quotations from the exchange.</t>
  </si>
  <si>
    <t>3/ An empty value implies the futures contract already expired and is not available. Futures prices are weighted average prices from Table 1a.</t>
  </si>
  <si>
    <t>3/ An empty value implies the futures contract already expired and is not available. Futures price quotations are from contracts traded on the Intercontinental Exchange. Users may use more recent quotations from the exchange.</t>
  </si>
  <si>
    <t>Effective reference price (ERP)</t>
  </si>
  <si>
    <t>2026/27</t>
  </si>
  <si>
    <t>2026 reference price</t>
  </si>
  <si>
    <t>2024/25 MYA price</t>
  </si>
  <si>
    <t>2026 effective reference price</t>
  </si>
  <si>
    <t>2026/27 MYA price forecast</t>
  </si>
  <si>
    <t>2026 national loan rate</t>
  </si>
  <si>
    <t>2026 effective price forecast</t>
  </si>
  <si>
    <t>2026 PLC payment rate forecast</t>
  </si>
  <si>
    <t>Maximum 2026 PLC payment rate</t>
  </si>
  <si>
    <t>2024/25 annual benchmark price</t>
  </si>
  <si>
    <t>NA</t>
  </si>
  <si>
    <t>2026 ARC-CO benchmark price</t>
  </si>
  <si>
    <t>2026 ARC-CO price forecast</t>
  </si>
  <si>
    <t>2026 ARC-IC price forecast</t>
  </si>
  <si>
    <t>Table 1. Futures model forecast of corn marketing year average (MYA) price/season-average price, marketing year 2026/27</t>
  </si>
  <si>
    <t xml:space="preserve">              Price Loss Coverage (PLC) payment rate and county/individual agricultural risk coverage (ARC-CO/IC) price, corn, marketing year 2026/27</t>
  </si>
  <si>
    <t>Table 1. Futures model forecast of soybean marketing year average (MYA) price/season-average price, marketing year 2026/27</t>
  </si>
  <si>
    <t>Table 1. Futures model forecast of upland cotton marketing year average (MYA) price/season-average price, marketing year 2026/27</t>
  </si>
  <si>
    <t>Table 2. Weekly model and World Agricultural Supply and Demand Estimates (WASDE) forecasts of marketing year average (MYA) price/season-average price, upland cotton, 2026/27</t>
  </si>
  <si>
    <t xml:space="preserve">              Price Loss Coverage (PLC) payment rate and county/individual agricultural risk coverage (ARC-CO/IC) price, soybeans, marketing year 2026/27</t>
  </si>
  <si>
    <t>2025-09</t>
  </si>
  <si>
    <t>2025-12</t>
  </si>
  <si>
    <t>2020-2024</t>
  </si>
  <si>
    <t>2025-10</t>
  </si>
  <si>
    <t>2025-11</t>
  </si>
  <si>
    <t>2026-03</t>
  </si>
  <si>
    <t>2026-01</t>
  </si>
  <si>
    <t>2026-02</t>
  </si>
  <si>
    <t>2026-05</t>
  </si>
  <si>
    <t>2026-04</t>
  </si>
  <si>
    <t>2026-07</t>
  </si>
  <si>
    <t>2026-06</t>
  </si>
  <si>
    <t>2026-09</t>
  </si>
  <si>
    <t>2026-08</t>
  </si>
  <si>
    <t>2026-12</t>
  </si>
  <si>
    <t>2026-10</t>
  </si>
  <si>
    <t>2026-11</t>
  </si>
  <si>
    <t>2027-03</t>
  </si>
  <si>
    <t>2027-01</t>
  </si>
  <si>
    <t>2027-02</t>
  </si>
  <si>
    <t>2027-05</t>
  </si>
  <si>
    <t>2027-04</t>
  </si>
  <si>
    <t>2027-07</t>
  </si>
  <si>
    <t>2027-06</t>
  </si>
  <si>
    <t>2027-09</t>
  </si>
  <si>
    <t>2027-08</t>
  </si>
  <si>
    <t>2025-06</t>
  </si>
  <si>
    <t>2025-07</t>
  </si>
  <si>
    <t>2025-08</t>
  </si>
  <si>
    <t>2018-2024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</si>
</sst>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000"/>
    <numFmt numFmtId="165" formatCode="[$-409]d\-mmm\-yy;@"/>
    <numFmt numFmtId="166" formatCode="0.0"/>
    <numFmt numFmtId="167" formatCode="0.000"/>
    <numFmt numFmtId="168" formatCode="0.0000"/>
  </numFmts>
  <fonts count="11" x14ac:knownFonts="1">
    <font>
      <sz val="10"/>
      <name val="Arial"/>
    </font>
    <font>
      <sz val="10"/>
      <color rgb="FF000000"/>
      <name val="Arial"/>
    </font>
    <font>
      <b/>
      <sz val="10"/>
      <color rgb="FF000000"/>
      <name val="Arial"/>
    </font>
    <font>
      <b/>
      <sz val="14"/>
      <color rgb="FF000000"/>
      <name val="Arial"/>
    </font>
    <font>
      <sz val="11"/>
      <color rgb="FF000000"/>
      <name val="Arial"/>
    </font>
    <font>
      <sz val="12"/>
      <color rgb="FF000000"/>
      <name val="Arial"/>
    </font>
    <font>
      <sz val="11"/>
      <color rgb="FF000000"/>
      <name val="Calibri"/>
    </font>
    <font>
      <b/>
      <sz val="11"/>
      <color rgb="FF000000"/>
      <name val="Arial"/>
    </font>
    <font>
      <sz val="14"/>
      <color rgb="FF000000"/>
      <name val="Arial"/>
    </font>
    <font>
      <sz val="10"/>
      <color rgb="FF000000"/>
      <name val="Arial"/>
    </font>
    <font>
      <sz val="10"/>
      <color indexed="10"/>
      <name val="Arial"/>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5">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7">
    <xf numFmtId="0" fontId="0" fillId="0" borderId="0" xfId="0"/>
    <xf numFmtId="0" fontId="2" fillId="0" borderId="1" xfId="0" applyFont="1" applyBorder="1"/>
    <xf numFmtId="2" fontId="1" fillId="0" borderId="2" xfId="0" applyNumberFormat="1" applyFont="1" applyBorder="1" applyAlignment="1">
      <alignment vertical="top"/>
    </xf>
    <xf numFmtId="2" fontId="2" fillId="2" borderId="1" xfId="0" applyNumberFormat="1" applyFont="1" applyFill="1" applyBorder="1" applyAlignment="1">
      <alignment horizontal="center" vertical="top" wrapText="1"/>
    </xf>
    <xf numFmtId="0" fontId="2" fillId="0" borderId="1" xfId="0" applyFont="1" applyBorder="1" applyAlignment="1">
      <alignment horizontal="center" vertical="top" wrapText="1"/>
    </xf>
    <xf numFmtId="2" fontId="1" fillId="3" borderId="1" xfId="0" applyNumberFormat="1" applyFont="1" applyFill="1" applyBorder="1" applyAlignment="1">
      <alignment horizontal="right"/>
    </xf>
    <xf numFmtId="2" fontId="1" fillId="0" borderId="0" xfId="0" applyNumberFormat="1" applyFont="1"/>
    <xf numFmtId="164" fontId="1" fillId="0" borderId="0" xfId="0" applyNumberFormat="1" applyFont="1" applyAlignment="1">
      <alignment horizontal="center"/>
    </xf>
    <xf numFmtId="0" fontId="2" fillId="4" borderId="0" xfId="0" applyFont="1" applyFill="1" applyAlignment="1">
      <alignment horizontal="center"/>
    </xf>
    <xf numFmtId="0" fontId="2" fillId="0" borderId="1" xfId="0" applyFont="1" applyBorder="1" applyAlignment="1">
      <alignment horizontal="left"/>
    </xf>
    <xf numFmtId="2" fontId="2" fillId="3" borderId="1"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165" fontId="2" fillId="0" borderId="0" xfId="0" applyNumberFormat="1" applyFont="1" applyAlignment="1">
      <alignment horizontal="right"/>
    </xf>
    <xf numFmtId="2" fontId="1" fillId="2" borderId="1" xfId="0" applyNumberFormat="1" applyFont="1" applyFill="1" applyBorder="1" applyAlignment="1">
      <alignment horizontal="right"/>
    </xf>
    <xf numFmtId="0" fontId="1" fillId="0" borderId="0" xfId="0" applyFont="1"/>
    <xf numFmtId="2" fontId="2" fillId="0" borderId="1"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1" fillId="0" borderId="2" xfId="0" applyNumberFormat="1" applyFont="1" applyBorder="1" applyAlignment="1">
      <alignment vertical="top" wrapText="1"/>
    </xf>
    <xf numFmtId="14" fontId="1" fillId="0" borderId="0" xfId="0" applyNumberFormat="1" applyFont="1" applyAlignment="1">
      <alignment horizontal="right"/>
    </xf>
    <xf numFmtId="2" fontId="1" fillId="0" borderId="3" xfId="0" applyNumberFormat="1" applyFont="1" applyBorder="1" applyAlignment="1">
      <alignment vertical="top" wrapText="1"/>
    </xf>
    <xf numFmtId="2" fontId="1" fillId="2" borderId="0" xfId="0" applyNumberFormat="1" applyFont="1" applyFill="1" applyAlignment="1">
      <alignment horizontal="right" vertical="top" wrapText="1"/>
    </xf>
    <xf numFmtId="0" fontId="3" fillId="0" borderId="0" xfId="0" applyFont="1"/>
    <xf numFmtId="0" fontId="1" fillId="0" borderId="0" xfId="0" applyFont="1" applyAlignment="1">
      <alignment horizontal="center"/>
    </xf>
    <xf numFmtId="2" fontId="1" fillId="0" borderId="1" xfId="0" applyNumberFormat="1" applyFont="1" applyBorder="1" applyAlignment="1">
      <alignment horizontal="right" vertical="top" wrapText="1"/>
    </xf>
    <xf numFmtId="2" fontId="1" fillId="3" borderId="0" xfId="0" applyNumberFormat="1" applyFont="1" applyFill="1" applyAlignment="1">
      <alignment horizontal="right" vertical="top" wrapText="1"/>
    </xf>
    <xf numFmtId="0" fontId="2" fillId="3" borderId="1" xfId="0" applyFont="1" applyFill="1" applyBorder="1" applyAlignment="1">
      <alignment horizontal="right"/>
    </xf>
    <xf numFmtId="2" fontId="1" fillId="2" borderId="4" xfId="0" applyNumberFormat="1" applyFont="1" applyFill="1" applyBorder="1" applyAlignment="1">
      <alignment horizontal="right"/>
    </xf>
    <xf numFmtId="164" fontId="1" fillId="0" borderId="0" xfId="0" applyNumberFormat="1" applyFont="1"/>
    <xf numFmtId="0" fontId="2" fillId="4" borderId="1" xfId="0" applyFont="1" applyFill="1" applyBorder="1" applyAlignment="1">
      <alignment horizontal="center"/>
    </xf>
    <xf numFmtId="165" fontId="1" fillId="4" borderId="4" xfId="0" applyNumberFormat="1" applyFont="1" applyFill="1" applyBorder="1" applyAlignment="1">
      <alignment horizontal="right"/>
    </xf>
    <xf numFmtId="2" fontId="1" fillId="2" borderId="1" xfId="0" applyNumberFormat="1" applyFont="1" applyFill="1" applyBorder="1" applyAlignment="1">
      <alignment horizontal="right" vertical="top" wrapText="1"/>
    </xf>
    <xf numFmtId="0" fontId="1" fillId="0" borderId="0" xfId="0" applyFont="1" applyAlignment="1">
      <alignment horizontal="right"/>
    </xf>
    <xf numFmtId="2" fontId="2" fillId="3" borderId="1" xfId="0" applyNumberFormat="1" applyFont="1" applyFill="1" applyBorder="1"/>
    <xf numFmtId="2" fontId="1" fillId="0" borderId="1" xfId="0" applyNumberFormat="1" applyFont="1" applyBorder="1" applyAlignment="1">
      <alignment horizontal="right"/>
    </xf>
    <xf numFmtId="0" fontId="2" fillId="3" borderId="1" xfId="0" applyFont="1" applyFill="1" applyBorder="1"/>
    <xf numFmtId="0" fontId="2" fillId="0" borderId="0" xfId="0" applyFont="1"/>
    <xf numFmtId="2" fontId="1" fillId="3" borderId="0" xfId="0" applyNumberFormat="1" applyFont="1" applyFill="1" applyAlignment="1">
      <alignment horizontal="right"/>
    </xf>
    <xf numFmtId="0" fontId="4" fillId="0" borderId="0" xfId="0" applyFont="1"/>
    <xf numFmtId="166" fontId="1" fillId="0" borderId="1" xfId="0" applyNumberFormat="1" applyFont="1" applyBorder="1"/>
    <xf numFmtId="0" fontId="5" fillId="0" borderId="0" xfId="0" applyFont="1" applyAlignment="1">
      <alignment horizontal="right"/>
    </xf>
    <xf numFmtId="0" fontId="1" fillId="0" borderId="0" xfId="0" applyFont="1" applyAlignment="1">
      <alignment horizontal="center" vertical="top" wrapText="1"/>
    </xf>
    <xf numFmtId="2" fontId="1" fillId="2" borderId="0" xfId="0" applyNumberFormat="1" applyFont="1" applyFill="1" applyAlignment="1">
      <alignment horizontal="right"/>
    </xf>
    <xf numFmtId="0" fontId="1" fillId="4" borderId="2" xfId="0" applyFont="1" applyFill="1" applyBorder="1"/>
    <xf numFmtId="2" fontId="1" fillId="0" borderId="0" xfId="0" applyNumberFormat="1" applyFont="1" applyAlignment="1">
      <alignment horizontal="right" wrapText="1"/>
    </xf>
    <xf numFmtId="2" fontId="2" fillId="0" borderId="0" xfId="0" applyNumberFormat="1" applyFont="1" applyAlignment="1">
      <alignment horizontal="center" vertical="top" wrapText="1"/>
    </xf>
    <xf numFmtId="2" fontId="2" fillId="3" borderId="2" xfId="0" applyNumberFormat="1" applyFont="1" applyFill="1" applyBorder="1" applyAlignment="1">
      <alignment horizontal="center" vertical="top" wrapText="1"/>
    </xf>
    <xf numFmtId="164" fontId="1" fillId="0" borderId="1" xfId="0" applyNumberFormat="1" applyFont="1" applyBorder="1"/>
    <xf numFmtId="2" fontId="1" fillId="3" borderId="4" xfId="0" applyNumberFormat="1" applyFont="1" applyFill="1" applyBorder="1" applyAlignment="1">
      <alignment horizontal="right"/>
    </xf>
    <xf numFmtId="164" fontId="2" fillId="0" borderId="0" xfId="0" applyNumberFormat="1" applyFont="1" applyAlignment="1">
      <alignment horizontal="center" vertical="top" wrapText="1"/>
    </xf>
    <xf numFmtId="2" fontId="4" fillId="0" borderId="0" xfId="0" applyNumberFormat="1" applyFont="1"/>
    <xf numFmtId="2" fontId="1" fillId="0" borderId="1" xfId="0" applyNumberFormat="1" applyFont="1" applyBorder="1"/>
    <xf numFmtId="0" fontId="6" fillId="0" borderId="0" xfId="0" applyFont="1" applyAlignment="1">
      <alignment vertical="center"/>
    </xf>
    <xf numFmtId="0" fontId="2" fillId="0" borderId="0" xfId="0" applyFont="1" applyAlignment="1">
      <alignment horizontal="right"/>
    </xf>
    <xf numFmtId="2" fontId="1" fillId="0" borderId="0" xfId="0" applyNumberFormat="1" applyFont="1" applyAlignment="1">
      <alignment horizontal="right"/>
    </xf>
    <xf numFmtId="14" fontId="1" fillId="0" borderId="0" xfId="0" applyNumberFormat="1" applyFont="1"/>
    <xf numFmtId="0" fontId="2" fillId="4" borderId="0" xfId="0" applyFont="1" applyFill="1" applyAlignment="1">
      <alignment horizontal="right"/>
    </xf>
    <xf numFmtId="0" fontId="2" fillId="4" borderId="0" xfId="0" applyFont="1" applyFill="1"/>
    <xf numFmtId="0" fontId="1" fillId="4" borderId="1" xfId="0" applyFont="1" applyFill="1" applyBorder="1"/>
    <xf numFmtId="0" fontId="2" fillId="4" borderId="2" xfId="0" applyFont="1" applyFill="1" applyBorder="1"/>
    <xf numFmtId="0" fontId="1" fillId="0" borderId="1" xfId="0" applyFont="1" applyBorder="1" applyAlignment="1">
      <alignment horizontal="center"/>
    </xf>
    <xf numFmtId="0" fontId="1" fillId="0" borderId="1" xfId="0" applyFont="1" applyBorder="1"/>
    <xf numFmtId="0" fontId="7" fillId="0" borderId="0" xfId="0" applyFont="1" applyAlignment="1">
      <alignment horizontal="left" wrapText="1"/>
    </xf>
    <xf numFmtId="167" fontId="1" fillId="0" borderId="0" xfId="0" applyNumberFormat="1" applyFont="1"/>
    <xf numFmtId="0" fontId="1" fillId="4" borderId="0" xfId="0" applyFont="1" applyFill="1"/>
    <xf numFmtId="2" fontId="1" fillId="0" borderId="1" xfId="0" applyNumberFormat="1" applyFont="1" applyBorder="1" applyAlignment="1">
      <alignment horizontal="center"/>
    </xf>
    <xf numFmtId="0" fontId="2" fillId="0" borderId="2" xfId="0" applyFont="1" applyBorder="1" applyAlignment="1">
      <alignment horizontal="center" vertical="top" wrapText="1"/>
    </xf>
    <xf numFmtId="0" fontId="8" fillId="0" borderId="0" xfId="0" applyFont="1"/>
    <xf numFmtId="1" fontId="1" fillId="0" borderId="0" xfId="0" applyNumberFormat="1" applyFont="1" applyAlignment="1">
      <alignment horizontal="right"/>
    </xf>
    <xf numFmtId="0" fontId="1" fillId="0" borderId="1" xfId="0" applyFont="1" applyBorder="1" applyAlignment="1">
      <alignment horizontal="right" vertical="top"/>
    </xf>
    <xf numFmtId="0" fontId="2" fillId="4" borderId="1" xfId="0" applyFont="1" applyFill="1" applyBorder="1" applyAlignment="1">
      <alignment horizontal="right"/>
    </xf>
    <xf numFmtId="2" fontId="1" fillId="0" borderId="0" xfId="0" applyNumberFormat="1" applyFont="1" applyAlignment="1">
      <alignment horizontal="right" vertical="top" wrapText="1"/>
    </xf>
    <xf numFmtId="0" fontId="1" fillId="4" borderId="0" xfId="0" applyFont="1" applyFill="1" applyAlignment="1">
      <alignment horizontal="center"/>
    </xf>
    <xf numFmtId="2" fontId="1" fillId="3" borderId="1" xfId="0" applyNumberFormat="1" applyFont="1" applyFill="1" applyBorder="1" applyAlignment="1">
      <alignment horizontal="right" vertical="top" wrapText="1"/>
    </xf>
    <xf numFmtId="14" fontId="1" fillId="4" borderId="4" xfId="0" applyNumberFormat="1" applyFont="1" applyFill="1" applyBorder="1" applyAlignment="1">
      <alignment horizontal="right"/>
    </xf>
    <xf numFmtId="0" fontId="1" fillId="0" borderId="0" xfId="0" applyFont="1" applyAlignment="1">
      <alignment horizontal="right" vertical="top"/>
    </xf>
    <xf numFmtId="0" fontId="1" fillId="4" borderId="3" xfId="0" applyFont="1" applyFill="1" applyBorder="1"/>
    <xf numFmtId="0" fontId="1" fillId="4" borderId="0" xfId="0" applyFont="1" applyFill="1" applyAlignment="1">
      <alignment horizontal="right"/>
    </xf>
    <xf numFmtId="1" fontId="1" fillId="0" borderId="0" xfId="0" applyNumberFormat="1" applyFont="1"/>
    <xf numFmtId="1" fontId="1" fillId="0" borderId="1" xfId="0" applyNumberFormat="1" applyFont="1" applyBorder="1"/>
    <xf numFmtId="2" fontId="1" fillId="5" borderId="0" xfId="0" applyNumberFormat="1" applyFont="1" applyFill="1" applyAlignment="1">
      <alignment horizontal="right"/>
    </xf>
    <xf numFmtId="168" fontId="1" fillId="0" borderId="0" xfId="0" applyNumberFormat="1" applyFont="1"/>
    <xf numFmtId="0" fontId="2" fillId="0" borderId="0" xfId="0" applyFont="1" applyAlignment="1">
      <alignment horizontal="center" vertical="top" wrapText="1"/>
    </xf>
    <xf numFmtId="2" fontId="9" fillId="0" borderId="0" xfId="0" applyNumberFormat="1" applyFont="1"/>
    <xf numFmtId="168" fontId="1" fillId="3" borderId="4" xfId="0" applyNumberFormat="1" applyFont="1" applyFill="1" applyBorder="1" applyAlignment="1">
      <alignment horizontal="right"/>
    </xf>
    <xf numFmtId="168" fontId="1" fillId="0" borderId="0" xfId="0" applyNumberFormat="1" applyFont="1" applyAlignment="1">
      <alignment horizontal="right"/>
    </xf>
    <xf numFmtId="168" fontId="2" fillId="3" borderId="1" xfId="0" applyNumberFormat="1" applyFont="1" applyFill="1" applyBorder="1"/>
    <xf numFmtId="0" fontId="10"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n-US" sz="1200" b="1" i="0" u="none" strike="noStrike" baseline="0">
                <a:solidFill>
                  <a:srgbClr val="000000"/>
                </a:solidFill>
                <a:latin typeface="Arial"/>
                <a:cs typeface="Arial"/>
              </a:rPr>
              <a:t>Figure 1.  Weekly model and World Agricultural Supply and Demand Estimates (WASDE) forecasts of U.S. corn producers' marketing year average (MYA) price (season-average price) and implied price loss coverage (PLC) payment rate, marketing year 2025/26</a:t>
            </a:r>
          </a:p>
        </c:rich>
      </c:tx>
      <c:layout>
        <c:manualLayout>
          <c:xMode val="edge"/>
          <c:yMode val="edge"/>
          <c:x val="0.11234417196864199"/>
          <c:y val="2.1711861437830309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74819941222424E-2"/>
          <c:y val="0.15208045087235675"/>
          <c:w val="0.67883704350409568"/>
          <c:h val="0.69440507756811953"/>
        </c:manualLayout>
      </c:layout>
      <c:lineChart>
        <c:grouping val="standard"/>
        <c:varyColors val="0"/>
        <c:ser>
          <c:idx val="6"/>
          <c:order val="2"/>
          <c:tx>
            <c:strRef>
              <c:f>Corn25!$B$97</c:f>
              <c:strCache>
                <c:ptCount val="1"/>
                <c:pt idx="0">
                  <c:v>MYA price model forecast</c:v>
                </c:pt>
              </c:strCache>
            </c:strRef>
          </c:tx>
          <c:spPr>
            <a:ln w="28575" cap="rnd" cmpd="sng" algn="ctr">
              <a:solidFill>
                <a:srgbClr val="88CCEE"/>
              </a:solidFill>
              <a:prstDash val="solid"/>
              <a:round/>
            </a:ln>
            <a:effectLst/>
          </c:spPr>
          <c:marker>
            <c:symbol val="none"/>
          </c:marker>
          <c:cat>
            <c:numRef>
              <c:f>Corn25!$A$99:$A$244</c:f>
              <c:numCache>
                <c:formatCode>m/d/yyyy</c:formatCode>
                <c:ptCount val="146"/>
                <c:pt idx="0">
                  <c:v>45274</c:v>
                </c:pt>
                <c:pt idx="1">
                  <c:v>45281</c:v>
                </c:pt>
                <c:pt idx="2">
                  <c:v>45288</c:v>
                </c:pt>
                <c:pt idx="3">
                  <c:v>45295</c:v>
                </c:pt>
                <c:pt idx="4">
                  <c:v>45302</c:v>
                </c:pt>
                <c:pt idx="5">
                  <c:v>45309</c:v>
                </c:pt>
                <c:pt idx="6">
                  <c:v>45316</c:v>
                </c:pt>
                <c:pt idx="7">
                  <c:v>45323</c:v>
                </c:pt>
                <c:pt idx="8">
                  <c:v>45330</c:v>
                </c:pt>
                <c:pt idx="9">
                  <c:v>45337</c:v>
                </c:pt>
                <c:pt idx="10">
                  <c:v>45344</c:v>
                </c:pt>
                <c:pt idx="11">
                  <c:v>45351</c:v>
                </c:pt>
                <c:pt idx="12">
                  <c:v>45358</c:v>
                </c:pt>
                <c:pt idx="13">
                  <c:v>45365</c:v>
                </c:pt>
                <c:pt idx="14">
                  <c:v>45372</c:v>
                </c:pt>
                <c:pt idx="15">
                  <c:v>45379</c:v>
                </c:pt>
                <c:pt idx="16">
                  <c:v>45386</c:v>
                </c:pt>
                <c:pt idx="17">
                  <c:v>45393</c:v>
                </c:pt>
                <c:pt idx="18">
                  <c:v>45400</c:v>
                </c:pt>
                <c:pt idx="19">
                  <c:v>45407</c:v>
                </c:pt>
                <c:pt idx="20">
                  <c:v>45414</c:v>
                </c:pt>
                <c:pt idx="21">
                  <c:v>45421</c:v>
                </c:pt>
                <c:pt idx="22">
                  <c:v>45428</c:v>
                </c:pt>
                <c:pt idx="23">
                  <c:v>45435</c:v>
                </c:pt>
                <c:pt idx="24">
                  <c:v>45442</c:v>
                </c:pt>
                <c:pt idx="25">
                  <c:v>45449</c:v>
                </c:pt>
                <c:pt idx="26">
                  <c:v>45456</c:v>
                </c:pt>
                <c:pt idx="27">
                  <c:v>45463</c:v>
                </c:pt>
                <c:pt idx="28">
                  <c:v>45470</c:v>
                </c:pt>
                <c:pt idx="29">
                  <c:v>45477</c:v>
                </c:pt>
                <c:pt idx="30">
                  <c:v>45484</c:v>
                </c:pt>
                <c:pt idx="31">
                  <c:v>45491</c:v>
                </c:pt>
                <c:pt idx="32">
                  <c:v>45498</c:v>
                </c:pt>
                <c:pt idx="33">
                  <c:v>45505</c:v>
                </c:pt>
                <c:pt idx="34">
                  <c:v>45512</c:v>
                </c:pt>
                <c:pt idx="35">
                  <c:v>45519</c:v>
                </c:pt>
                <c:pt idx="36">
                  <c:v>45526</c:v>
                </c:pt>
                <c:pt idx="37">
                  <c:v>45533</c:v>
                </c:pt>
                <c:pt idx="38">
                  <c:v>45540</c:v>
                </c:pt>
                <c:pt idx="39">
                  <c:v>45547</c:v>
                </c:pt>
                <c:pt idx="40">
                  <c:v>45554</c:v>
                </c:pt>
                <c:pt idx="41">
                  <c:v>45561</c:v>
                </c:pt>
                <c:pt idx="42">
                  <c:v>45568</c:v>
                </c:pt>
                <c:pt idx="43">
                  <c:v>45575</c:v>
                </c:pt>
                <c:pt idx="44">
                  <c:v>45582</c:v>
                </c:pt>
                <c:pt idx="45">
                  <c:v>45589</c:v>
                </c:pt>
                <c:pt idx="46">
                  <c:v>45596</c:v>
                </c:pt>
                <c:pt idx="47">
                  <c:v>45603</c:v>
                </c:pt>
                <c:pt idx="48">
                  <c:v>45610</c:v>
                </c:pt>
                <c:pt idx="49">
                  <c:v>45617</c:v>
                </c:pt>
                <c:pt idx="50">
                  <c:v>45624</c:v>
                </c:pt>
                <c:pt idx="51">
                  <c:v>45631</c:v>
                </c:pt>
                <c:pt idx="52">
                  <c:v>45638</c:v>
                </c:pt>
                <c:pt idx="53">
                  <c:v>45645</c:v>
                </c:pt>
                <c:pt idx="54">
                  <c:v>45652</c:v>
                </c:pt>
                <c:pt idx="55">
                  <c:v>45659</c:v>
                </c:pt>
                <c:pt idx="56">
                  <c:v>45666</c:v>
                </c:pt>
                <c:pt idx="57">
                  <c:v>45673</c:v>
                </c:pt>
                <c:pt idx="58">
                  <c:v>45680</c:v>
                </c:pt>
                <c:pt idx="59">
                  <c:v>45687</c:v>
                </c:pt>
                <c:pt idx="60">
                  <c:v>45694</c:v>
                </c:pt>
                <c:pt idx="61">
                  <c:v>45701</c:v>
                </c:pt>
                <c:pt idx="62">
                  <c:v>45708</c:v>
                </c:pt>
                <c:pt idx="63">
                  <c:v>45715</c:v>
                </c:pt>
                <c:pt idx="64">
                  <c:v>45722</c:v>
                </c:pt>
                <c:pt idx="65">
                  <c:v>45729</c:v>
                </c:pt>
                <c:pt idx="66">
                  <c:v>45736</c:v>
                </c:pt>
                <c:pt idx="67">
                  <c:v>45743</c:v>
                </c:pt>
                <c:pt idx="68">
                  <c:v>45750</c:v>
                </c:pt>
                <c:pt idx="69">
                  <c:v>45757</c:v>
                </c:pt>
                <c:pt idx="70">
                  <c:v>45764</c:v>
                </c:pt>
                <c:pt idx="71">
                  <c:v>45771</c:v>
                </c:pt>
                <c:pt idx="72">
                  <c:v>45778</c:v>
                </c:pt>
                <c:pt idx="73">
                  <c:v>45785</c:v>
                </c:pt>
                <c:pt idx="74">
                  <c:v>45792</c:v>
                </c:pt>
                <c:pt idx="75">
                  <c:v>45799</c:v>
                </c:pt>
                <c:pt idx="76">
                  <c:v>45806</c:v>
                </c:pt>
                <c:pt idx="77">
                  <c:v>45813</c:v>
                </c:pt>
                <c:pt idx="78">
                  <c:v>45820</c:v>
                </c:pt>
                <c:pt idx="79">
                  <c:v>45827</c:v>
                </c:pt>
                <c:pt idx="80">
                  <c:v>45834</c:v>
                </c:pt>
                <c:pt idx="81">
                  <c:v>45841</c:v>
                </c:pt>
                <c:pt idx="82">
                  <c:v>45848</c:v>
                </c:pt>
                <c:pt idx="83">
                  <c:v>45855</c:v>
                </c:pt>
                <c:pt idx="84">
                  <c:v>45862</c:v>
                </c:pt>
                <c:pt idx="85">
                  <c:v>45869</c:v>
                </c:pt>
                <c:pt idx="86">
                  <c:v>45876</c:v>
                </c:pt>
                <c:pt idx="87">
                  <c:v>45883</c:v>
                </c:pt>
                <c:pt idx="88">
                  <c:v>45890</c:v>
                </c:pt>
                <c:pt idx="89">
                  <c:v>45897</c:v>
                </c:pt>
                <c:pt idx="90">
                  <c:v>45904</c:v>
                </c:pt>
                <c:pt idx="91">
                  <c:v>45911</c:v>
                </c:pt>
                <c:pt idx="92">
                  <c:v>45918</c:v>
                </c:pt>
                <c:pt idx="93">
                  <c:v>45925</c:v>
                </c:pt>
                <c:pt idx="94">
                  <c:v>45932</c:v>
                </c:pt>
                <c:pt idx="95">
                  <c:v>45939</c:v>
                </c:pt>
                <c:pt idx="96">
                  <c:v>45946</c:v>
                </c:pt>
                <c:pt idx="97">
                  <c:v>45953</c:v>
                </c:pt>
                <c:pt idx="98">
                  <c:v>45960</c:v>
                </c:pt>
                <c:pt idx="99">
                  <c:v>45967</c:v>
                </c:pt>
                <c:pt idx="100">
                  <c:v>45974</c:v>
                </c:pt>
                <c:pt idx="101">
                  <c:v>45981</c:v>
                </c:pt>
                <c:pt idx="102">
                  <c:v>45988</c:v>
                </c:pt>
                <c:pt idx="103">
                  <c:v>45995</c:v>
                </c:pt>
                <c:pt idx="104">
                  <c:v>46002</c:v>
                </c:pt>
                <c:pt idx="105">
                  <c:v>46009</c:v>
                </c:pt>
                <c:pt idx="106">
                  <c:v>46016</c:v>
                </c:pt>
                <c:pt idx="107">
                  <c:v>46023</c:v>
                </c:pt>
                <c:pt idx="108">
                  <c:v>46030</c:v>
                </c:pt>
                <c:pt idx="109">
                  <c:v>46037</c:v>
                </c:pt>
                <c:pt idx="110">
                  <c:v>46044</c:v>
                </c:pt>
                <c:pt idx="111">
                  <c:v>46051</c:v>
                </c:pt>
                <c:pt idx="112">
                  <c:v>46058</c:v>
                </c:pt>
                <c:pt idx="113">
                  <c:v>46065</c:v>
                </c:pt>
                <c:pt idx="114">
                  <c:v>46072</c:v>
                </c:pt>
                <c:pt idx="115">
                  <c:v>46079</c:v>
                </c:pt>
                <c:pt idx="116">
                  <c:v>46086</c:v>
                </c:pt>
                <c:pt idx="117">
                  <c:v>46093</c:v>
                </c:pt>
                <c:pt idx="118">
                  <c:v>46100</c:v>
                </c:pt>
                <c:pt idx="119">
                  <c:v>46107</c:v>
                </c:pt>
                <c:pt idx="120">
                  <c:v>46114</c:v>
                </c:pt>
                <c:pt idx="121">
                  <c:v>46121</c:v>
                </c:pt>
                <c:pt idx="122">
                  <c:v>46128</c:v>
                </c:pt>
                <c:pt idx="123">
                  <c:v>46135</c:v>
                </c:pt>
                <c:pt idx="124">
                  <c:v>46142</c:v>
                </c:pt>
                <c:pt idx="125">
                  <c:v>46149</c:v>
                </c:pt>
                <c:pt idx="126">
                  <c:v>46156</c:v>
                </c:pt>
                <c:pt idx="127">
                  <c:v>46163</c:v>
                </c:pt>
                <c:pt idx="128">
                  <c:v>46170</c:v>
                </c:pt>
                <c:pt idx="129">
                  <c:v>46177</c:v>
                </c:pt>
                <c:pt idx="130">
                  <c:v>46184</c:v>
                </c:pt>
                <c:pt idx="131">
                  <c:v>46191</c:v>
                </c:pt>
                <c:pt idx="132">
                  <c:v>46198</c:v>
                </c:pt>
                <c:pt idx="133">
                  <c:v>46205</c:v>
                </c:pt>
                <c:pt idx="134">
                  <c:v>46212</c:v>
                </c:pt>
                <c:pt idx="135">
                  <c:v>46219</c:v>
                </c:pt>
                <c:pt idx="136">
                  <c:v>46226</c:v>
                </c:pt>
                <c:pt idx="137">
                  <c:v>46233</c:v>
                </c:pt>
                <c:pt idx="138">
                  <c:v>46240</c:v>
                </c:pt>
                <c:pt idx="139">
                  <c:v>46247</c:v>
                </c:pt>
                <c:pt idx="140">
                  <c:v>46254</c:v>
                </c:pt>
                <c:pt idx="141">
                  <c:v>46261</c:v>
                </c:pt>
                <c:pt idx="142">
                  <c:v>46268</c:v>
                </c:pt>
                <c:pt idx="143">
                  <c:v>46275</c:v>
                </c:pt>
                <c:pt idx="144">
                  <c:v>46282</c:v>
                </c:pt>
                <c:pt idx="145">
                  <c:v>46289</c:v>
                </c:pt>
              </c:numCache>
            </c:numRef>
          </c:cat>
          <c:val>
            <c:numRef>
              <c:f>Corn25!$B$99:$B$244</c:f>
              <c:numCache>
                <c:formatCode>0.00</c:formatCode>
                <c:ptCount val="146"/>
                <c:pt idx="0">
                  <c:v>4.9927097050000002</c:v>
                </c:pt>
                <c:pt idx="1">
                  <c:v>4.9552097049999997</c:v>
                </c:pt>
                <c:pt idx="2">
                  <c:v>4.962709705</c:v>
                </c:pt>
                <c:pt idx="3">
                  <c:v>4.865452705</c:v>
                </c:pt>
                <c:pt idx="4">
                  <c:v>4.8205957049999997</c:v>
                </c:pt>
                <c:pt idx="5">
                  <c:v>4.7151407049999996</c:v>
                </c:pt>
                <c:pt idx="6">
                  <c:v>4.7598027050000002</c:v>
                </c:pt>
                <c:pt idx="7">
                  <c:v>4.7710267049999997</c:v>
                </c:pt>
                <c:pt idx="8">
                  <c:v>4.7306807050000002</c:v>
                </c:pt>
                <c:pt idx="9">
                  <c:v>4.6544127050000004</c:v>
                </c:pt>
                <c:pt idx="10">
                  <c:v>4.6385987049999997</c:v>
                </c:pt>
                <c:pt idx="11">
                  <c:v>4.6643907049999997</c:v>
                </c:pt>
                <c:pt idx="12">
                  <c:v>4.7116352050000003</c:v>
                </c:pt>
                <c:pt idx="13">
                  <c:v>4.7209792049999999</c:v>
                </c:pt>
                <c:pt idx="14">
                  <c:v>4.8044292049999999</c:v>
                </c:pt>
                <c:pt idx="15">
                  <c:v>4.7992722050000003</c:v>
                </c:pt>
                <c:pt idx="16">
                  <c:v>4.7962967049999996</c:v>
                </c:pt>
                <c:pt idx="17">
                  <c:v>4.781328705</c:v>
                </c:pt>
                <c:pt idx="18">
                  <c:v>4.7103362049999999</c:v>
                </c:pt>
                <c:pt idx="19">
                  <c:v>4.8019612049999996</c:v>
                </c:pt>
                <c:pt idx="20">
                  <c:v>4.8311132050000003</c:v>
                </c:pt>
                <c:pt idx="21">
                  <c:v>4.850958705</c:v>
                </c:pt>
                <c:pt idx="22">
                  <c:v>4.823651205</c:v>
                </c:pt>
                <c:pt idx="23">
                  <c:v>4.8323212050000004</c:v>
                </c:pt>
                <c:pt idx="24">
                  <c:v>4.7708607049999996</c:v>
                </c:pt>
                <c:pt idx="25">
                  <c:v>4.7222077049999998</c:v>
                </c:pt>
                <c:pt idx="26">
                  <c:v>4.7463137050000004</c:v>
                </c:pt>
                <c:pt idx="27">
                  <c:v>4.610175205</c:v>
                </c:pt>
                <c:pt idx="28">
                  <c:v>4.5183182049999999</c:v>
                </c:pt>
                <c:pt idx="29">
                  <c:v>4.4847362049999999</c:v>
                </c:pt>
                <c:pt idx="30">
                  <c:v>4.4434297049999998</c:v>
                </c:pt>
                <c:pt idx="31">
                  <c:v>4.4108982049999996</c:v>
                </c:pt>
                <c:pt idx="32">
                  <c:v>4.5275707049999996</c:v>
                </c:pt>
                <c:pt idx="33">
                  <c:v>4.3690862050000003</c:v>
                </c:pt>
                <c:pt idx="34">
                  <c:v>4.3780297050000003</c:v>
                </c:pt>
                <c:pt idx="35">
                  <c:v>4.3256732050000002</c:v>
                </c:pt>
                <c:pt idx="36">
                  <c:v>4.2635862050000002</c:v>
                </c:pt>
                <c:pt idx="37">
                  <c:v>4.2947277049999997</c:v>
                </c:pt>
                <c:pt idx="38">
                  <c:v>4.406999205</c:v>
                </c:pt>
                <c:pt idx="39">
                  <c:v>4.3863867049999996</c:v>
                </c:pt>
                <c:pt idx="40">
                  <c:v>4.3928307049999997</c:v>
                </c:pt>
                <c:pt idx="41">
                  <c:v>4.4283807050000004</c:v>
                </c:pt>
                <c:pt idx="42">
                  <c:v>4.5581509750000002</c:v>
                </c:pt>
                <c:pt idx="43">
                  <c:v>4.5128529750000004</c:v>
                </c:pt>
                <c:pt idx="44">
                  <c:v>4.3748634749999997</c:v>
                </c:pt>
                <c:pt idx="45">
                  <c:v>4.4297159749999997</c:v>
                </c:pt>
                <c:pt idx="46">
                  <c:v>4.4047064750000002</c:v>
                </c:pt>
                <c:pt idx="47">
                  <c:v>4.4621934750000003</c:v>
                </c:pt>
                <c:pt idx="48">
                  <c:v>4.3709749750000002</c:v>
                </c:pt>
                <c:pt idx="49">
                  <c:v>4.3655219750000001</c:v>
                </c:pt>
                <c:pt idx="50">
                  <c:v>4.3023959749999996</c:v>
                </c:pt>
                <c:pt idx="51">
                  <c:v>4.3408259749999996</c:v>
                </c:pt>
                <c:pt idx="52">
                  <c:v>4.4147309750000003</c:v>
                </c:pt>
                <c:pt idx="53">
                  <c:v>4.3485344750000001</c:v>
                </c:pt>
                <c:pt idx="54">
                  <c:v>4.4194919749999997</c:v>
                </c:pt>
                <c:pt idx="55">
                  <c:v>4.4613374749999997</c:v>
                </c:pt>
                <c:pt idx="56">
                  <c:v>4.4630559749999996</c:v>
                </c:pt>
                <c:pt idx="57">
                  <c:v>4.5177569750000002</c:v>
                </c:pt>
                <c:pt idx="58">
                  <c:v>4.6305774749999999</c:v>
                </c:pt>
                <c:pt idx="59">
                  <c:v>4.6335529749999997</c:v>
                </c:pt>
                <c:pt idx="60">
                  <c:v>4.6829499999999999</c:v>
                </c:pt>
                <c:pt idx="61">
                  <c:v>4.7054119999999999</c:v>
                </c:pt>
                <c:pt idx="62">
                  <c:v>4.77325</c:v>
                </c:pt>
                <c:pt idx="63">
                  <c:v>4.6081219999999998</c:v>
                </c:pt>
                <c:pt idx="64">
                  <c:v>4.5049200000000003</c:v>
                </c:pt>
                <c:pt idx="65">
                  <c:v>4.5250649999999997</c:v>
                </c:pt>
                <c:pt idx="66">
                  <c:v>4.5383610000000001</c:v>
                </c:pt>
                <c:pt idx="67">
                  <c:v>4.4518509999999996</c:v>
                </c:pt>
                <c:pt idx="68">
                  <c:v>4.4945500000000003</c:v>
                </c:pt>
                <c:pt idx="69">
                  <c:v>4.5435879999999997</c:v>
                </c:pt>
                <c:pt idx="70">
                  <c:v>4.6617569999999997</c:v>
                </c:pt>
                <c:pt idx="71">
                  <c:v>4.5958439999999996</c:v>
                </c:pt>
                <c:pt idx="72">
                  <c:v>4.5080289999999996</c:v>
                </c:pt>
                <c:pt idx="73">
                  <c:v>4.4264720000000004</c:v>
                </c:pt>
                <c:pt idx="74">
                  <c:v>4.422828</c:v>
                </c:pt>
                <c:pt idx="75">
                  <c:v>4.5637879999999997</c:v>
                </c:pt>
                <c:pt idx="76">
                  <c:v>4.4498850000000001</c:v>
                </c:pt>
                <c:pt idx="77">
                  <c:v>4.5319039999999999</c:v>
                </c:pt>
                <c:pt idx="78">
                  <c:v>4.4578569999999997</c:v>
                </c:pt>
                <c:pt idx="79">
                  <c:v>4.4903709999999997</c:v>
                </c:pt>
                <c:pt idx="80">
                  <c:v>4.2712019999999997</c:v>
                </c:pt>
                <c:pt idx="81">
                  <c:v>4.4285480000000002</c:v>
                </c:pt>
                <c:pt idx="82">
                  <c:v>4.240494</c:v>
                </c:pt>
                <c:pt idx="83">
                  <c:v>4.2823349999999998</c:v>
                </c:pt>
                <c:pt idx="84">
                  <c:v>4.2849830000000004</c:v>
                </c:pt>
                <c:pt idx="85">
                  <c:v>4.2098079999999998</c:v>
                </c:pt>
                <c:pt idx="86">
                  <c:v>4.1508989999999999</c:v>
                </c:pt>
                <c:pt idx="87">
                  <c:v>4.0560159999999996</c:v>
                </c:pt>
                <c:pt idx="88">
                  <c:v>4.2024790000000003</c:v>
                </c:pt>
                <c:pt idx="89">
                  <c:v>4.1833869999999997</c:v>
                </c:pt>
                <c:pt idx="90">
                  <c:v>4.2751320000000002</c:v>
                </c:pt>
                <c:pt idx="91">
                  <c:v>4.276224</c:v>
                </c:pt>
                <c:pt idx="92">
                  <c:v>4.3135849999999998</c:v>
                </c:pt>
                <c:pt idx="93">
                  <c:v>4.3201919999999996</c:v>
                </c:pt>
                <c:pt idx="94">
                  <c:v>4.2577199999999999</c:v>
                </c:pt>
                <c:pt idx="95">
                  <c:v>4.2101059999999997</c:v>
                </c:pt>
                <c:pt idx="96">
                  <c:v>4.230219</c:v>
                </c:pt>
                <c:pt idx="97">
                  <c:v>4.2872190000000003</c:v>
                </c:pt>
                <c:pt idx="98">
                  <c:v>4.3138379999999996</c:v>
                </c:pt>
                <c:pt idx="99">
                  <c:v>4.3056979999999996</c:v>
                </c:pt>
                <c:pt idx="100">
                  <c:v>4.4228719999999999</c:v>
                </c:pt>
                <c:pt idx="101">
                  <c:v>4.2585040000000003</c:v>
                </c:pt>
                <c:pt idx="102">
                  <c:v>4.3231840000000004</c:v>
                </c:pt>
                <c:pt idx="103">
                  <c:v>4.3529210000000003</c:v>
                </c:pt>
                <c:pt idx="104">
                  <c:v>4.3416759999999996</c:v>
                </c:pt>
                <c:pt idx="105">
                  <c:v>4.2695670000000003</c:v>
                </c:pt>
                <c:pt idx="106">
                  <c:v>4.3173640000000004</c:v>
                </c:pt>
                <c:pt idx="107">
                  <c:v>4.2325030000000003</c:v>
                </c:pt>
              </c:numCache>
            </c:numRef>
          </c:val>
          <c:smooth val="0"/>
          <c:extLst>
            <c:ext xmlns:c16="http://schemas.microsoft.com/office/drawing/2014/chart" uri="{C3380CC4-5D6E-409C-BE32-E72D297353CC}">
              <c16:uniqueId val="{00000000-87CC-499A-90F3-133495F4E33D}"/>
            </c:ext>
          </c:extLst>
        </c:ser>
        <c:ser>
          <c:idx val="2"/>
          <c:order val="3"/>
          <c:tx>
            <c:strRef>
              <c:f>Corn25!$C$97</c:f>
              <c:strCache>
                <c:ptCount val="1"/>
                <c:pt idx="0">
                  <c:v>MYA price WASDE projection</c:v>
                </c:pt>
              </c:strCache>
            </c:strRef>
          </c:tx>
          <c:spPr>
            <a:ln w="28575" cap="rnd" cmpd="sng" algn="ctr">
              <a:solidFill>
                <a:srgbClr val="44AA99"/>
              </a:solidFill>
              <a:prstDash val="solid"/>
              <a:round/>
            </a:ln>
            <a:effectLst/>
          </c:spPr>
          <c:marker>
            <c:symbol val="none"/>
          </c:marker>
          <c:cat>
            <c:numRef>
              <c:f>Corn25!$A$99:$A$244</c:f>
              <c:numCache>
                <c:formatCode>m/d/yyyy</c:formatCode>
                <c:ptCount val="146"/>
                <c:pt idx="0">
                  <c:v>45274</c:v>
                </c:pt>
                <c:pt idx="1">
                  <c:v>45281</c:v>
                </c:pt>
                <c:pt idx="2">
                  <c:v>45288</c:v>
                </c:pt>
                <c:pt idx="3">
                  <c:v>45295</c:v>
                </c:pt>
                <c:pt idx="4">
                  <c:v>45302</c:v>
                </c:pt>
                <c:pt idx="5">
                  <c:v>45309</c:v>
                </c:pt>
                <c:pt idx="6">
                  <c:v>45316</c:v>
                </c:pt>
                <c:pt idx="7">
                  <c:v>45323</c:v>
                </c:pt>
                <c:pt idx="8">
                  <c:v>45330</c:v>
                </c:pt>
                <c:pt idx="9">
                  <c:v>45337</c:v>
                </c:pt>
                <c:pt idx="10">
                  <c:v>45344</c:v>
                </c:pt>
                <c:pt idx="11">
                  <c:v>45351</c:v>
                </c:pt>
                <c:pt idx="12">
                  <c:v>45358</c:v>
                </c:pt>
                <c:pt idx="13">
                  <c:v>45365</c:v>
                </c:pt>
                <c:pt idx="14">
                  <c:v>45372</c:v>
                </c:pt>
                <c:pt idx="15">
                  <c:v>45379</c:v>
                </c:pt>
                <c:pt idx="16">
                  <c:v>45386</c:v>
                </c:pt>
                <c:pt idx="17">
                  <c:v>45393</c:v>
                </c:pt>
                <c:pt idx="18">
                  <c:v>45400</c:v>
                </c:pt>
                <c:pt idx="19">
                  <c:v>45407</c:v>
                </c:pt>
                <c:pt idx="20">
                  <c:v>45414</c:v>
                </c:pt>
                <c:pt idx="21">
                  <c:v>45421</c:v>
                </c:pt>
                <c:pt idx="22">
                  <c:v>45428</c:v>
                </c:pt>
                <c:pt idx="23">
                  <c:v>45435</c:v>
                </c:pt>
                <c:pt idx="24">
                  <c:v>45442</c:v>
                </c:pt>
                <c:pt idx="25">
                  <c:v>45449</c:v>
                </c:pt>
                <c:pt idx="26">
                  <c:v>45456</c:v>
                </c:pt>
                <c:pt idx="27">
                  <c:v>45463</c:v>
                </c:pt>
                <c:pt idx="28">
                  <c:v>45470</c:v>
                </c:pt>
                <c:pt idx="29">
                  <c:v>45477</c:v>
                </c:pt>
                <c:pt idx="30">
                  <c:v>45484</c:v>
                </c:pt>
                <c:pt idx="31">
                  <c:v>45491</c:v>
                </c:pt>
                <c:pt idx="32">
                  <c:v>45498</c:v>
                </c:pt>
                <c:pt idx="33">
                  <c:v>45505</c:v>
                </c:pt>
                <c:pt idx="34">
                  <c:v>45512</c:v>
                </c:pt>
                <c:pt idx="35">
                  <c:v>45519</c:v>
                </c:pt>
                <c:pt idx="36">
                  <c:v>45526</c:v>
                </c:pt>
                <c:pt idx="37">
                  <c:v>45533</c:v>
                </c:pt>
                <c:pt idx="38">
                  <c:v>45540</c:v>
                </c:pt>
                <c:pt idx="39">
                  <c:v>45547</c:v>
                </c:pt>
                <c:pt idx="40">
                  <c:v>45554</c:v>
                </c:pt>
                <c:pt idx="41">
                  <c:v>45561</c:v>
                </c:pt>
                <c:pt idx="42">
                  <c:v>45568</c:v>
                </c:pt>
                <c:pt idx="43">
                  <c:v>45575</c:v>
                </c:pt>
                <c:pt idx="44">
                  <c:v>45582</c:v>
                </c:pt>
                <c:pt idx="45">
                  <c:v>45589</c:v>
                </c:pt>
                <c:pt idx="46">
                  <c:v>45596</c:v>
                </c:pt>
                <c:pt idx="47">
                  <c:v>45603</c:v>
                </c:pt>
                <c:pt idx="48">
                  <c:v>45610</c:v>
                </c:pt>
                <c:pt idx="49">
                  <c:v>45617</c:v>
                </c:pt>
                <c:pt idx="50">
                  <c:v>45624</c:v>
                </c:pt>
                <c:pt idx="51">
                  <c:v>45631</c:v>
                </c:pt>
                <c:pt idx="52">
                  <c:v>45638</c:v>
                </c:pt>
                <c:pt idx="53">
                  <c:v>45645</c:v>
                </c:pt>
                <c:pt idx="54">
                  <c:v>45652</c:v>
                </c:pt>
                <c:pt idx="55">
                  <c:v>45659</c:v>
                </c:pt>
                <c:pt idx="56">
                  <c:v>45666</c:v>
                </c:pt>
                <c:pt idx="57">
                  <c:v>45673</c:v>
                </c:pt>
                <c:pt idx="58">
                  <c:v>45680</c:v>
                </c:pt>
                <c:pt idx="59">
                  <c:v>45687</c:v>
                </c:pt>
                <c:pt idx="60">
                  <c:v>45694</c:v>
                </c:pt>
                <c:pt idx="61">
                  <c:v>45701</c:v>
                </c:pt>
                <c:pt idx="62">
                  <c:v>45708</c:v>
                </c:pt>
                <c:pt idx="63">
                  <c:v>45715</c:v>
                </c:pt>
                <c:pt idx="64">
                  <c:v>45722</c:v>
                </c:pt>
                <c:pt idx="65">
                  <c:v>45729</c:v>
                </c:pt>
                <c:pt idx="66">
                  <c:v>45736</c:v>
                </c:pt>
                <c:pt idx="67">
                  <c:v>45743</c:v>
                </c:pt>
                <c:pt idx="68">
                  <c:v>45750</c:v>
                </c:pt>
                <c:pt idx="69">
                  <c:v>45757</c:v>
                </c:pt>
                <c:pt idx="70">
                  <c:v>45764</c:v>
                </c:pt>
                <c:pt idx="71">
                  <c:v>45771</c:v>
                </c:pt>
                <c:pt idx="72">
                  <c:v>45778</c:v>
                </c:pt>
                <c:pt idx="73">
                  <c:v>45785</c:v>
                </c:pt>
                <c:pt idx="74">
                  <c:v>45792</c:v>
                </c:pt>
                <c:pt idx="75">
                  <c:v>45799</c:v>
                </c:pt>
                <c:pt idx="76">
                  <c:v>45806</c:v>
                </c:pt>
                <c:pt idx="77">
                  <c:v>45813</c:v>
                </c:pt>
                <c:pt idx="78">
                  <c:v>45820</c:v>
                </c:pt>
                <c:pt idx="79">
                  <c:v>45827</c:v>
                </c:pt>
                <c:pt idx="80">
                  <c:v>45834</c:v>
                </c:pt>
                <c:pt idx="81">
                  <c:v>45841</c:v>
                </c:pt>
                <c:pt idx="82">
                  <c:v>45848</c:v>
                </c:pt>
                <c:pt idx="83">
                  <c:v>45855</c:v>
                </c:pt>
                <c:pt idx="84">
                  <c:v>45862</c:v>
                </c:pt>
                <c:pt idx="85">
                  <c:v>45869</c:v>
                </c:pt>
                <c:pt idx="86">
                  <c:v>45876</c:v>
                </c:pt>
                <c:pt idx="87">
                  <c:v>45883</c:v>
                </c:pt>
                <c:pt idx="88">
                  <c:v>45890</c:v>
                </c:pt>
                <c:pt idx="89">
                  <c:v>45897</c:v>
                </c:pt>
                <c:pt idx="90">
                  <c:v>45904</c:v>
                </c:pt>
                <c:pt idx="91">
                  <c:v>45911</c:v>
                </c:pt>
                <c:pt idx="92">
                  <c:v>45918</c:v>
                </c:pt>
                <c:pt idx="93">
                  <c:v>45925</c:v>
                </c:pt>
                <c:pt idx="94">
                  <c:v>45932</c:v>
                </c:pt>
                <c:pt idx="95">
                  <c:v>45939</c:v>
                </c:pt>
                <c:pt idx="96">
                  <c:v>45946</c:v>
                </c:pt>
                <c:pt idx="97">
                  <c:v>45953</c:v>
                </c:pt>
                <c:pt idx="98">
                  <c:v>45960</c:v>
                </c:pt>
                <c:pt idx="99">
                  <c:v>45967</c:v>
                </c:pt>
                <c:pt idx="100">
                  <c:v>45974</c:v>
                </c:pt>
                <c:pt idx="101">
                  <c:v>45981</c:v>
                </c:pt>
                <c:pt idx="102">
                  <c:v>45988</c:v>
                </c:pt>
                <c:pt idx="103">
                  <c:v>45995</c:v>
                </c:pt>
                <c:pt idx="104">
                  <c:v>46002</c:v>
                </c:pt>
                <c:pt idx="105">
                  <c:v>46009</c:v>
                </c:pt>
                <c:pt idx="106">
                  <c:v>46016</c:v>
                </c:pt>
                <c:pt idx="107">
                  <c:v>46023</c:v>
                </c:pt>
                <c:pt idx="108">
                  <c:v>46030</c:v>
                </c:pt>
                <c:pt idx="109">
                  <c:v>46037</c:v>
                </c:pt>
                <c:pt idx="110">
                  <c:v>46044</c:v>
                </c:pt>
                <c:pt idx="111">
                  <c:v>46051</c:v>
                </c:pt>
                <c:pt idx="112">
                  <c:v>46058</c:v>
                </c:pt>
                <c:pt idx="113">
                  <c:v>46065</c:v>
                </c:pt>
                <c:pt idx="114">
                  <c:v>46072</c:v>
                </c:pt>
                <c:pt idx="115">
                  <c:v>46079</c:v>
                </c:pt>
                <c:pt idx="116">
                  <c:v>46086</c:v>
                </c:pt>
                <c:pt idx="117">
                  <c:v>46093</c:v>
                </c:pt>
                <c:pt idx="118">
                  <c:v>46100</c:v>
                </c:pt>
                <c:pt idx="119">
                  <c:v>46107</c:v>
                </c:pt>
                <c:pt idx="120">
                  <c:v>46114</c:v>
                </c:pt>
                <c:pt idx="121">
                  <c:v>46121</c:v>
                </c:pt>
                <c:pt idx="122">
                  <c:v>46128</c:v>
                </c:pt>
                <c:pt idx="123">
                  <c:v>46135</c:v>
                </c:pt>
                <c:pt idx="124">
                  <c:v>46142</c:v>
                </c:pt>
                <c:pt idx="125">
                  <c:v>46149</c:v>
                </c:pt>
                <c:pt idx="126">
                  <c:v>46156</c:v>
                </c:pt>
                <c:pt idx="127">
                  <c:v>46163</c:v>
                </c:pt>
                <c:pt idx="128">
                  <c:v>46170</c:v>
                </c:pt>
                <c:pt idx="129">
                  <c:v>46177</c:v>
                </c:pt>
                <c:pt idx="130">
                  <c:v>46184</c:v>
                </c:pt>
                <c:pt idx="131">
                  <c:v>46191</c:v>
                </c:pt>
                <c:pt idx="132">
                  <c:v>46198</c:v>
                </c:pt>
                <c:pt idx="133">
                  <c:v>46205</c:v>
                </c:pt>
                <c:pt idx="134">
                  <c:v>46212</c:v>
                </c:pt>
                <c:pt idx="135">
                  <c:v>46219</c:v>
                </c:pt>
                <c:pt idx="136">
                  <c:v>46226</c:v>
                </c:pt>
                <c:pt idx="137">
                  <c:v>46233</c:v>
                </c:pt>
                <c:pt idx="138">
                  <c:v>46240</c:v>
                </c:pt>
                <c:pt idx="139">
                  <c:v>46247</c:v>
                </c:pt>
                <c:pt idx="140">
                  <c:v>46254</c:v>
                </c:pt>
                <c:pt idx="141">
                  <c:v>46261</c:v>
                </c:pt>
                <c:pt idx="142">
                  <c:v>46268</c:v>
                </c:pt>
                <c:pt idx="143">
                  <c:v>46275</c:v>
                </c:pt>
                <c:pt idx="144">
                  <c:v>46282</c:v>
                </c:pt>
                <c:pt idx="145">
                  <c:v>46289</c:v>
                </c:pt>
              </c:numCache>
            </c:numRef>
          </c:cat>
          <c:val>
            <c:numRef>
              <c:f>Corn25!$C$99:$C$244</c:f>
              <c:numCache>
                <c:formatCode>0.00</c:formatCode>
                <c:ptCount val="146"/>
                <c:pt idx="74">
                  <c:v>4.2</c:v>
                </c:pt>
                <c:pt idx="75">
                  <c:v>4.2</c:v>
                </c:pt>
                <c:pt idx="76">
                  <c:v>4.2</c:v>
                </c:pt>
                <c:pt idx="77">
                  <c:v>4.2</c:v>
                </c:pt>
                <c:pt idx="78">
                  <c:v>4.2</c:v>
                </c:pt>
                <c:pt idx="79">
                  <c:v>4.2</c:v>
                </c:pt>
                <c:pt idx="80">
                  <c:v>4.2</c:v>
                </c:pt>
                <c:pt idx="81">
                  <c:v>4.2</c:v>
                </c:pt>
                <c:pt idx="82">
                  <c:v>4.2</c:v>
                </c:pt>
                <c:pt idx="83">
                  <c:v>4.2</c:v>
                </c:pt>
                <c:pt idx="84">
                  <c:v>4.2</c:v>
                </c:pt>
                <c:pt idx="85">
                  <c:v>4.2</c:v>
                </c:pt>
                <c:pt idx="86">
                  <c:v>4.2</c:v>
                </c:pt>
                <c:pt idx="87">
                  <c:v>3.9</c:v>
                </c:pt>
                <c:pt idx="88">
                  <c:v>3.9</c:v>
                </c:pt>
                <c:pt idx="89">
                  <c:v>3.9</c:v>
                </c:pt>
                <c:pt idx="90">
                  <c:v>3.9</c:v>
                </c:pt>
                <c:pt idx="91">
                  <c:v>3.9</c:v>
                </c:pt>
                <c:pt idx="92">
                  <c:v>3.9</c:v>
                </c:pt>
                <c:pt idx="93">
                  <c:v>3.9</c:v>
                </c:pt>
                <c:pt idx="94">
                  <c:v>3.9</c:v>
                </c:pt>
                <c:pt idx="95">
                  <c:v>3.9</c:v>
                </c:pt>
                <c:pt idx="96">
                  <c:v>3.9</c:v>
                </c:pt>
                <c:pt idx="97">
                  <c:v>3.9</c:v>
                </c:pt>
                <c:pt idx="98">
                  <c:v>3.9</c:v>
                </c:pt>
                <c:pt idx="99">
                  <c:v>3.9</c:v>
                </c:pt>
                <c:pt idx="100">
                  <c:v>3.9</c:v>
                </c:pt>
                <c:pt idx="101">
                  <c:v>4</c:v>
                </c:pt>
                <c:pt idx="102">
                  <c:v>4</c:v>
                </c:pt>
                <c:pt idx="103">
                  <c:v>4</c:v>
                </c:pt>
                <c:pt idx="104">
                  <c:v>4</c:v>
                </c:pt>
                <c:pt idx="105">
                  <c:v>4</c:v>
                </c:pt>
                <c:pt idx="106">
                  <c:v>4</c:v>
                </c:pt>
                <c:pt idx="107">
                  <c:v>4</c:v>
                </c:pt>
              </c:numCache>
            </c:numRef>
          </c:val>
          <c:smooth val="0"/>
          <c:extLst>
            <c:ext xmlns:c16="http://schemas.microsoft.com/office/drawing/2014/chart" uri="{C3380CC4-5D6E-409C-BE32-E72D297353CC}">
              <c16:uniqueId val="{00000001-87CC-499A-90F3-133495F4E33D}"/>
            </c:ext>
          </c:extLst>
        </c:ser>
        <c:ser>
          <c:idx val="1"/>
          <c:order val="4"/>
          <c:tx>
            <c:strRef>
              <c:f>Corn25!$E$97</c:f>
              <c:strCache>
                <c:ptCount val="1"/>
                <c:pt idx="0">
                  <c:v>Effective reference price (ERP)</c:v>
                </c:pt>
              </c:strCache>
            </c:strRef>
          </c:tx>
          <c:spPr>
            <a:ln w="28575" cap="rnd" cmpd="sng" algn="ctr">
              <a:solidFill>
                <a:schemeClr val="accent4">
                  <a:shade val="95000"/>
                  <a:satMod val="105000"/>
                </a:schemeClr>
              </a:solidFill>
              <a:prstDash val="sysDash"/>
              <a:round/>
            </a:ln>
            <a:effectLst/>
          </c:spPr>
          <c:marker>
            <c:symbol val="none"/>
          </c:marker>
          <c:cat>
            <c:numRef>
              <c:f>Corn25!$A$99:$A$244</c:f>
              <c:numCache>
                <c:formatCode>m/d/yyyy</c:formatCode>
                <c:ptCount val="146"/>
                <c:pt idx="0">
                  <c:v>45274</c:v>
                </c:pt>
                <c:pt idx="1">
                  <c:v>45281</c:v>
                </c:pt>
                <c:pt idx="2">
                  <c:v>45288</c:v>
                </c:pt>
                <c:pt idx="3">
                  <c:v>45295</c:v>
                </c:pt>
                <c:pt idx="4">
                  <c:v>45302</c:v>
                </c:pt>
                <c:pt idx="5">
                  <c:v>45309</c:v>
                </c:pt>
                <c:pt idx="6">
                  <c:v>45316</c:v>
                </c:pt>
                <c:pt idx="7">
                  <c:v>45323</c:v>
                </c:pt>
                <c:pt idx="8">
                  <c:v>45330</c:v>
                </c:pt>
                <c:pt idx="9">
                  <c:v>45337</c:v>
                </c:pt>
                <c:pt idx="10">
                  <c:v>45344</c:v>
                </c:pt>
                <c:pt idx="11">
                  <c:v>45351</c:v>
                </c:pt>
                <c:pt idx="12">
                  <c:v>45358</c:v>
                </c:pt>
                <c:pt idx="13">
                  <c:v>45365</c:v>
                </c:pt>
                <c:pt idx="14">
                  <c:v>45372</c:v>
                </c:pt>
                <c:pt idx="15">
                  <c:v>45379</c:v>
                </c:pt>
                <c:pt idx="16">
                  <c:v>45386</c:v>
                </c:pt>
                <c:pt idx="17">
                  <c:v>45393</c:v>
                </c:pt>
                <c:pt idx="18">
                  <c:v>45400</c:v>
                </c:pt>
                <c:pt idx="19">
                  <c:v>45407</c:v>
                </c:pt>
                <c:pt idx="20">
                  <c:v>45414</c:v>
                </c:pt>
                <c:pt idx="21">
                  <c:v>45421</c:v>
                </c:pt>
                <c:pt idx="22">
                  <c:v>45428</c:v>
                </c:pt>
                <c:pt idx="23">
                  <c:v>45435</c:v>
                </c:pt>
                <c:pt idx="24">
                  <c:v>45442</c:v>
                </c:pt>
                <c:pt idx="25">
                  <c:v>45449</c:v>
                </c:pt>
                <c:pt idx="26">
                  <c:v>45456</c:v>
                </c:pt>
                <c:pt idx="27">
                  <c:v>45463</c:v>
                </c:pt>
                <c:pt idx="28">
                  <c:v>45470</c:v>
                </c:pt>
                <c:pt idx="29">
                  <c:v>45477</c:v>
                </c:pt>
                <c:pt idx="30">
                  <c:v>45484</c:v>
                </c:pt>
                <c:pt idx="31">
                  <c:v>45491</c:v>
                </c:pt>
                <c:pt idx="32">
                  <c:v>45498</c:v>
                </c:pt>
                <c:pt idx="33">
                  <c:v>45505</c:v>
                </c:pt>
                <c:pt idx="34">
                  <c:v>45512</c:v>
                </c:pt>
                <c:pt idx="35">
                  <c:v>45519</c:v>
                </c:pt>
                <c:pt idx="36">
                  <c:v>45526</c:v>
                </c:pt>
                <c:pt idx="37">
                  <c:v>45533</c:v>
                </c:pt>
                <c:pt idx="38">
                  <c:v>45540</c:v>
                </c:pt>
                <c:pt idx="39">
                  <c:v>45547</c:v>
                </c:pt>
                <c:pt idx="40">
                  <c:v>45554</c:v>
                </c:pt>
                <c:pt idx="41">
                  <c:v>45561</c:v>
                </c:pt>
                <c:pt idx="42">
                  <c:v>45568</c:v>
                </c:pt>
                <c:pt idx="43">
                  <c:v>45575</c:v>
                </c:pt>
                <c:pt idx="44">
                  <c:v>45582</c:v>
                </c:pt>
                <c:pt idx="45">
                  <c:v>45589</c:v>
                </c:pt>
                <c:pt idx="46">
                  <c:v>45596</c:v>
                </c:pt>
                <c:pt idx="47">
                  <c:v>45603</c:v>
                </c:pt>
                <c:pt idx="48">
                  <c:v>45610</c:v>
                </c:pt>
                <c:pt idx="49">
                  <c:v>45617</c:v>
                </c:pt>
                <c:pt idx="50">
                  <c:v>45624</c:v>
                </c:pt>
                <c:pt idx="51">
                  <c:v>45631</c:v>
                </c:pt>
                <c:pt idx="52">
                  <c:v>45638</c:v>
                </c:pt>
                <c:pt idx="53">
                  <c:v>45645</c:v>
                </c:pt>
                <c:pt idx="54">
                  <c:v>45652</c:v>
                </c:pt>
                <c:pt idx="55">
                  <c:v>45659</c:v>
                </c:pt>
                <c:pt idx="56">
                  <c:v>45666</c:v>
                </c:pt>
                <c:pt idx="57">
                  <c:v>45673</c:v>
                </c:pt>
                <c:pt idx="58">
                  <c:v>45680</c:v>
                </c:pt>
                <c:pt idx="59">
                  <c:v>45687</c:v>
                </c:pt>
                <c:pt idx="60">
                  <c:v>45694</c:v>
                </c:pt>
                <c:pt idx="61">
                  <c:v>45701</c:v>
                </c:pt>
                <c:pt idx="62">
                  <c:v>45708</c:v>
                </c:pt>
                <c:pt idx="63">
                  <c:v>45715</c:v>
                </c:pt>
                <c:pt idx="64">
                  <c:v>45722</c:v>
                </c:pt>
                <c:pt idx="65">
                  <c:v>45729</c:v>
                </c:pt>
                <c:pt idx="66">
                  <c:v>45736</c:v>
                </c:pt>
                <c:pt idx="67">
                  <c:v>45743</c:v>
                </c:pt>
                <c:pt idx="68">
                  <c:v>45750</c:v>
                </c:pt>
                <c:pt idx="69">
                  <c:v>45757</c:v>
                </c:pt>
                <c:pt idx="70">
                  <c:v>45764</c:v>
                </c:pt>
                <c:pt idx="71">
                  <c:v>45771</c:v>
                </c:pt>
                <c:pt idx="72">
                  <c:v>45778</c:v>
                </c:pt>
                <c:pt idx="73">
                  <c:v>45785</c:v>
                </c:pt>
                <c:pt idx="74">
                  <c:v>45792</c:v>
                </c:pt>
                <c:pt idx="75">
                  <c:v>45799</c:v>
                </c:pt>
                <c:pt idx="76">
                  <c:v>45806</c:v>
                </c:pt>
                <c:pt idx="77">
                  <c:v>45813</c:v>
                </c:pt>
                <c:pt idx="78">
                  <c:v>45820</c:v>
                </c:pt>
                <c:pt idx="79">
                  <c:v>45827</c:v>
                </c:pt>
                <c:pt idx="80">
                  <c:v>45834</c:v>
                </c:pt>
                <c:pt idx="81">
                  <c:v>45841</c:v>
                </c:pt>
                <c:pt idx="82">
                  <c:v>45848</c:v>
                </c:pt>
                <c:pt idx="83">
                  <c:v>45855</c:v>
                </c:pt>
                <c:pt idx="84">
                  <c:v>45862</c:v>
                </c:pt>
                <c:pt idx="85">
                  <c:v>45869</c:v>
                </c:pt>
                <c:pt idx="86">
                  <c:v>45876</c:v>
                </c:pt>
                <c:pt idx="87">
                  <c:v>45883</c:v>
                </c:pt>
                <c:pt idx="88">
                  <c:v>45890</c:v>
                </c:pt>
                <c:pt idx="89">
                  <c:v>45897</c:v>
                </c:pt>
                <c:pt idx="90">
                  <c:v>45904</c:v>
                </c:pt>
                <c:pt idx="91">
                  <c:v>45911</c:v>
                </c:pt>
                <c:pt idx="92">
                  <c:v>45918</c:v>
                </c:pt>
                <c:pt idx="93">
                  <c:v>45925</c:v>
                </c:pt>
                <c:pt idx="94">
                  <c:v>45932</c:v>
                </c:pt>
                <c:pt idx="95">
                  <c:v>45939</c:v>
                </c:pt>
                <c:pt idx="96">
                  <c:v>45946</c:v>
                </c:pt>
                <c:pt idx="97">
                  <c:v>45953</c:v>
                </c:pt>
                <c:pt idx="98">
                  <c:v>45960</c:v>
                </c:pt>
                <c:pt idx="99">
                  <c:v>45967</c:v>
                </c:pt>
                <c:pt idx="100">
                  <c:v>45974</c:v>
                </c:pt>
                <c:pt idx="101">
                  <c:v>45981</c:v>
                </c:pt>
                <c:pt idx="102">
                  <c:v>45988</c:v>
                </c:pt>
                <c:pt idx="103">
                  <c:v>45995</c:v>
                </c:pt>
                <c:pt idx="104">
                  <c:v>46002</c:v>
                </c:pt>
                <c:pt idx="105">
                  <c:v>46009</c:v>
                </c:pt>
                <c:pt idx="106">
                  <c:v>46016</c:v>
                </c:pt>
                <c:pt idx="107">
                  <c:v>46023</c:v>
                </c:pt>
                <c:pt idx="108">
                  <c:v>46030</c:v>
                </c:pt>
                <c:pt idx="109">
                  <c:v>46037</c:v>
                </c:pt>
                <c:pt idx="110">
                  <c:v>46044</c:v>
                </c:pt>
                <c:pt idx="111">
                  <c:v>46051</c:v>
                </c:pt>
                <c:pt idx="112">
                  <c:v>46058</c:v>
                </c:pt>
                <c:pt idx="113">
                  <c:v>46065</c:v>
                </c:pt>
                <c:pt idx="114">
                  <c:v>46072</c:v>
                </c:pt>
                <c:pt idx="115">
                  <c:v>46079</c:v>
                </c:pt>
                <c:pt idx="116">
                  <c:v>46086</c:v>
                </c:pt>
                <c:pt idx="117">
                  <c:v>46093</c:v>
                </c:pt>
                <c:pt idx="118">
                  <c:v>46100</c:v>
                </c:pt>
                <c:pt idx="119">
                  <c:v>46107</c:v>
                </c:pt>
                <c:pt idx="120">
                  <c:v>46114</c:v>
                </c:pt>
                <c:pt idx="121">
                  <c:v>46121</c:v>
                </c:pt>
                <c:pt idx="122">
                  <c:v>46128</c:v>
                </c:pt>
                <c:pt idx="123">
                  <c:v>46135</c:v>
                </c:pt>
                <c:pt idx="124">
                  <c:v>46142</c:v>
                </c:pt>
                <c:pt idx="125">
                  <c:v>46149</c:v>
                </c:pt>
                <c:pt idx="126">
                  <c:v>46156</c:v>
                </c:pt>
                <c:pt idx="127">
                  <c:v>46163</c:v>
                </c:pt>
                <c:pt idx="128">
                  <c:v>46170</c:v>
                </c:pt>
                <c:pt idx="129">
                  <c:v>46177</c:v>
                </c:pt>
                <c:pt idx="130">
                  <c:v>46184</c:v>
                </c:pt>
                <c:pt idx="131">
                  <c:v>46191</c:v>
                </c:pt>
                <c:pt idx="132">
                  <c:v>46198</c:v>
                </c:pt>
                <c:pt idx="133">
                  <c:v>46205</c:v>
                </c:pt>
                <c:pt idx="134">
                  <c:v>46212</c:v>
                </c:pt>
                <c:pt idx="135">
                  <c:v>46219</c:v>
                </c:pt>
                <c:pt idx="136">
                  <c:v>46226</c:v>
                </c:pt>
                <c:pt idx="137">
                  <c:v>46233</c:v>
                </c:pt>
                <c:pt idx="138">
                  <c:v>46240</c:v>
                </c:pt>
                <c:pt idx="139">
                  <c:v>46247</c:v>
                </c:pt>
                <c:pt idx="140">
                  <c:v>46254</c:v>
                </c:pt>
                <c:pt idx="141">
                  <c:v>46261</c:v>
                </c:pt>
                <c:pt idx="142">
                  <c:v>46268</c:v>
                </c:pt>
                <c:pt idx="143">
                  <c:v>46275</c:v>
                </c:pt>
                <c:pt idx="144">
                  <c:v>46282</c:v>
                </c:pt>
                <c:pt idx="145">
                  <c:v>46289</c:v>
                </c:pt>
              </c:numCache>
            </c:numRef>
          </c:cat>
          <c:val>
            <c:numRef>
              <c:f>Corn25!$E$99:$E$244</c:f>
              <c:numCache>
                <c:formatCode>0.00</c:formatCode>
                <c:ptCount val="146"/>
                <c:pt idx="0">
                  <c:v>4.4846110000000001</c:v>
                </c:pt>
                <c:pt idx="1">
                  <c:v>4.4861659999999999</c:v>
                </c:pt>
                <c:pt idx="2">
                  <c:v>4.4892599999999998</c:v>
                </c:pt>
                <c:pt idx="3">
                  <c:v>4.4726540000000004</c:v>
                </c:pt>
                <c:pt idx="4">
                  <c:v>4.4546039999999998</c:v>
                </c:pt>
                <c:pt idx="5">
                  <c:v>4.4257499999999999</c:v>
                </c:pt>
                <c:pt idx="6">
                  <c:v>4.4390619999999998</c:v>
                </c:pt>
                <c:pt idx="7">
                  <c:v>4.4487370000000004</c:v>
                </c:pt>
                <c:pt idx="8">
                  <c:v>4.4274680000000002</c:v>
                </c:pt>
                <c:pt idx="9">
                  <c:v>4.4012900000000004</c:v>
                </c:pt>
                <c:pt idx="10">
                  <c:v>4.3844810000000001</c:v>
                </c:pt>
                <c:pt idx="11">
                  <c:v>4.4411430000000003</c:v>
                </c:pt>
                <c:pt idx="12">
                  <c:v>4.4516590000000003</c:v>
                </c:pt>
                <c:pt idx="13">
                  <c:v>4.4476969999999998</c:v>
                </c:pt>
                <c:pt idx="14">
                  <c:v>4.4653729999999996</c:v>
                </c:pt>
                <c:pt idx="15">
                  <c:v>4.464467</c:v>
                </c:pt>
                <c:pt idx="16">
                  <c:v>4.4571459999999998</c:v>
                </c:pt>
                <c:pt idx="17">
                  <c:v>4.4495959999999997</c:v>
                </c:pt>
                <c:pt idx="18">
                  <c:v>4.4451739999999997</c:v>
                </c:pt>
                <c:pt idx="19">
                  <c:v>4.4622089999999996</c:v>
                </c:pt>
                <c:pt idx="20">
                  <c:v>4.4725770000000002</c:v>
                </c:pt>
                <c:pt idx="21">
                  <c:v>4.4698529999999996</c:v>
                </c:pt>
                <c:pt idx="22">
                  <c:v>4.4740359999999999</c:v>
                </c:pt>
                <c:pt idx="23">
                  <c:v>4.4791179999999997</c:v>
                </c:pt>
                <c:pt idx="24">
                  <c:v>4.4668479999999997</c:v>
                </c:pt>
                <c:pt idx="25">
                  <c:v>4.4690849999999998</c:v>
                </c:pt>
                <c:pt idx="26">
                  <c:v>4.4734970000000001</c:v>
                </c:pt>
                <c:pt idx="27">
                  <c:v>4.4600330000000001</c:v>
                </c:pt>
                <c:pt idx="28">
                  <c:v>4.4426410000000001</c:v>
                </c:pt>
                <c:pt idx="29">
                  <c:v>4.4440989999999996</c:v>
                </c:pt>
                <c:pt idx="30">
                  <c:v>4.4429939999999997</c:v>
                </c:pt>
                <c:pt idx="31">
                  <c:v>4.4522409999999999</c:v>
                </c:pt>
                <c:pt idx="32">
                  <c:v>4.4588219999999996</c:v>
                </c:pt>
                <c:pt idx="33">
                  <c:v>4.4494879999999997</c:v>
                </c:pt>
                <c:pt idx="34">
                  <c:v>4.44855</c:v>
                </c:pt>
                <c:pt idx="35">
                  <c:v>4.4471020000000001</c:v>
                </c:pt>
                <c:pt idx="36">
                  <c:v>4.4459090000000003</c:v>
                </c:pt>
                <c:pt idx="37">
                  <c:v>4.4459939999999998</c:v>
                </c:pt>
                <c:pt idx="38">
                  <c:v>4.4495009999999997</c:v>
                </c:pt>
                <c:pt idx="39">
                  <c:v>4.4488599999999998</c:v>
                </c:pt>
                <c:pt idx="40">
                  <c:v>4.4449139999999998</c:v>
                </c:pt>
                <c:pt idx="41">
                  <c:v>4.4455549999999997</c:v>
                </c:pt>
                <c:pt idx="42">
                  <c:v>4.4234669999999996</c:v>
                </c:pt>
                <c:pt idx="43">
                  <c:v>4.4234669999999996</c:v>
                </c:pt>
                <c:pt idx="44">
                  <c:v>4.4234669999999996</c:v>
                </c:pt>
                <c:pt idx="45">
                  <c:v>4.4234669999999996</c:v>
                </c:pt>
                <c:pt idx="46">
                  <c:v>4.4234669999999996</c:v>
                </c:pt>
                <c:pt idx="47">
                  <c:v>4.4234669999999996</c:v>
                </c:pt>
                <c:pt idx="48">
                  <c:v>4.4234669999999996</c:v>
                </c:pt>
                <c:pt idx="49">
                  <c:v>4.4234669999999996</c:v>
                </c:pt>
                <c:pt idx="50">
                  <c:v>4.4234669999999996</c:v>
                </c:pt>
                <c:pt idx="51">
                  <c:v>4.4234669999999996</c:v>
                </c:pt>
                <c:pt idx="52">
                  <c:v>4.4234669999999996</c:v>
                </c:pt>
                <c:pt idx="53">
                  <c:v>4.4234669999999996</c:v>
                </c:pt>
                <c:pt idx="54">
                  <c:v>4.4234669999999996</c:v>
                </c:pt>
                <c:pt idx="55">
                  <c:v>4.4234669999999996</c:v>
                </c:pt>
                <c:pt idx="56">
                  <c:v>4.4234669999999996</c:v>
                </c:pt>
                <c:pt idx="57">
                  <c:v>4.4234669999999996</c:v>
                </c:pt>
                <c:pt idx="58">
                  <c:v>4.4234669999999996</c:v>
                </c:pt>
                <c:pt idx="59">
                  <c:v>4.4234669999999996</c:v>
                </c:pt>
                <c:pt idx="60">
                  <c:v>4.4234669999999996</c:v>
                </c:pt>
                <c:pt idx="61">
                  <c:v>4.4234669999999996</c:v>
                </c:pt>
                <c:pt idx="62">
                  <c:v>4.4234669999999996</c:v>
                </c:pt>
                <c:pt idx="63">
                  <c:v>4.4234669999999996</c:v>
                </c:pt>
                <c:pt idx="64">
                  <c:v>4.4234669999999996</c:v>
                </c:pt>
                <c:pt idx="65">
                  <c:v>4.4234669999999996</c:v>
                </c:pt>
                <c:pt idx="66">
                  <c:v>4.4234669999999996</c:v>
                </c:pt>
                <c:pt idx="67">
                  <c:v>4.4234669999999996</c:v>
                </c:pt>
                <c:pt idx="68">
                  <c:v>4.4234669999999996</c:v>
                </c:pt>
                <c:pt idx="69">
                  <c:v>4.4234669999999996</c:v>
                </c:pt>
                <c:pt idx="70">
                  <c:v>4.4234669999999996</c:v>
                </c:pt>
                <c:pt idx="71">
                  <c:v>4.4234669999999996</c:v>
                </c:pt>
                <c:pt idx="72">
                  <c:v>4.4234669999999996</c:v>
                </c:pt>
                <c:pt idx="73">
                  <c:v>4.4234669999999996</c:v>
                </c:pt>
                <c:pt idx="74">
                  <c:v>4.4234669999999996</c:v>
                </c:pt>
                <c:pt idx="75">
                  <c:v>4.4234669999999996</c:v>
                </c:pt>
                <c:pt idx="76">
                  <c:v>4.4234669999999996</c:v>
                </c:pt>
                <c:pt idx="77">
                  <c:v>4.4234669999999996</c:v>
                </c:pt>
                <c:pt idx="78">
                  <c:v>4.4234669999999996</c:v>
                </c:pt>
                <c:pt idx="79">
                  <c:v>4.4234669999999996</c:v>
                </c:pt>
                <c:pt idx="80">
                  <c:v>4.4234669999999996</c:v>
                </c:pt>
                <c:pt idx="81">
                  <c:v>4.4234669999999996</c:v>
                </c:pt>
                <c:pt idx="82">
                  <c:v>4.4234669999999996</c:v>
                </c:pt>
                <c:pt idx="83">
                  <c:v>4.4234669999999996</c:v>
                </c:pt>
                <c:pt idx="84">
                  <c:v>4.4234669999999996</c:v>
                </c:pt>
                <c:pt idx="85">
                  <c:v>4.4234669999999996</c:v>
                </c:pt>
                <c:pt idx="86">
                  <c:v>4.4234669999999996</c:v>
                </c:pt>
                <c:pt idx="87">
                  <c:v>4.4234669999999996</c:v>
                </c:pt>
                <c:pt idx="88">
                  <c:v>4.4234669999999996</c:v>
                </c:pt>
                <c:pt idx="89">
                  <c:v>4.4234669999999996</c:v>
                </c:pt>
                <c:pt idx="90">
                  <c:v>4.4234669999999996</c:v>
                </c:pt>
                <c:pt idx="91">
                  <c:v>4.4234669999999996</c:v>
                </c:pt>
                <c:pt idx="92">
                  <c:v>4.4234669999999996</c:v>
                </c:pt>
                <c:pt idx="93">
                  <c:v>4.4234669999999996</c:v>
                </c:pt>
                <c:pt idx="94">
                  <c:v>4.4234669999999996</c:v>
                </c:pt>
                <c:pt idx="95">
                  <c:v>4.4234669999999996</c:v>
                </c:pt>
                <c:pt idx="96">
                  <c:v>4.4234669999999996</c:v>
                </c:pt>
                <c:pt idx="97">
                  <c:v>4.4234669999999996</c:v>
                </c:pt>
                <c:pt idx="98">
                  <c:v>4.4234669999999996</c:v>
                </c:pt>
                <c:pt idx="99">
                  <c:v>4.4234669999999996</c:v>
                </c:pt>
                <c:pt idx="100">
                  <c:v>4.4234669999999996</c:v>
                </c:pt>
                <c:pt idx="101">
                  <c:v>4.4234669999999996</c:v>
                </c:pt>
                <c:pt idx="102">
                  <c:v>4.4234669999999996</c:v>
                </c:pt>
                <c:pt idx="103">
                  <c:v>4.4234669999999996</c:v>
                </c:pt>
                <c:pt idx="104">
                  <c:v>4.4234669999999996</c:v>
                </c:pt>
                <c:pt idx="105">
                  <c:v>4.4234669999999996</c:v>
                </c:pt>
                <c:pt idx="106">
                  <c:v>4.4234669999999996</c:v>
                </c:pt>
                <c:pt idx="107">
                  <c:v>4.4234669999999996</c:v>
                </c:pt>
                <c:pt idx="108">
                  <c:v>4.4234669999999996</c:v>
                </c:pt>
                <c:pt idx="109">
                  <c:v>4.4234669999999996</c:v>
                </c:pt>
                <c:pt idx="110">
                  <c:v>4.4234669999999996</c:v>
                </c:pt>
                <c:pt idx="111">
                  <c:v>4.4234669999999996</c:v>
                </c:pt>
                <c:pt idx="112">
                  <c:v>4.4234669999999996</c:v>
                </c:pt>
                <c:pt idx="113">
                  <c:v>4.4234669999999996</c:v>
                </c:pt>
                <c:pt idx="114">
                  <c:v>4.4234669999999996</c:v>
                </c:pt>
                <c:pt idx="115">
                  <c:v>4.4234669999999996</c:v>
                </c:pt>
                <c:pt idx="116">
                  <c:v>4.4234669999999996</c:v>
                </c:pt>
                <c:pt idx="117">
                  <c:v>4.4234669999999996</c:v>
                </c:pt>
                <c:pt idx="118">
                  <c:v>4.4234669999999996</c:v>
                </c:pt>
                <c:pt idx="119">
                  <c:v>4.4234669999999996</c:v>
                </c:pt>
                <c:pt idx="120">
                  <c:v>4.4234669999999996</c:v>
                </c:pt>
                <c:pt idx="121">
                  <c:v>4.4234669999999996</c:v>
                </c:pt>
                <c:pt idx="122">
                  <c:v>4.4234669999999996</c:v>
                </c:pt>
                <c:pt idx="123">
                  <c:v>4.4234669999999996</c:v>
                </c:pt>
                <c:pt idx="124">
                  <c:v>4.4234669999999996</c:v>
                </c:pt>
                <c:pt idx="125">
                  <c:v>4.4234669999999996</c:v>
                </c:pt>
                <c:pt idx="126">
                  <c:v>4.4234669999999996</c:v>
                </c:pt>
                <c:pt idx="127">
                  <c:v>4.4234669999999996</c:v>
                </c:pt>
                <c:pt idx="128">
                  <c:v>4.4234669999999996</c:v>
                </c:pt>
                <c:pt idx="129">
                  <c:v>4.4234669999999996</c:v>
                </c:pt>
                <c:pt idx="130">
                  <c:v>4.4234669999999996</c:v>
                </c:pt>
                <c:pt idx="131">
                  <c:v>4.4234669999999996</c:v>
                </c:pt>
                <c:pt idx="132">
                  <c:v>4.4234669999999996</c:v>
                </c:pt>
                <c:pt idx="133">
                  <c:v>4.4234669999999996</c:v>
                </c:pt>
                <c:pt idx="134">
                  <c:v>4.4234669999999996</c:v>
                </c:pt>
                <c:pt idx="135">
                  <c:v>4.4234669999999996</c:v>
                </c:pt>
                <c:pt idx="136">
                  <c:v>4.4234669999999996</c:v>
                </c:pt>
                <c:pt idx="137">
                  <c:v>4.4234669999999996</c:v>
                </c:pt>
                <c:pt idx="138">
                  <c:v>4.4234669999999996</c:v>
                </c:pt>
                <c:pt idx="139">
                  <c:v>4.4234669999999996</c:v>
                </c:pt>
                <c:pt idx="140">
                  <c:v>4.4234669999999996</c:v>
                </c:pt>
                <c:pt idx="141">
                  <c:v>4.4234669999999996</c:v>
                </c:pt>
                <c:pt idx="142">
                  <c:v>4.4234669999999996</c:v>
                </c:pt>
                <c:pt idx="143">
                  <c:v>4.4234669999999996</c:v>
                </c:pt>
                <c:pt idx="144">
                  <c:v>4.4234669999999996</c:v>
                </c:pt>
                <c:pt idx="145">
                  <c:v>4.4234669999999996</c:v>
                </c:pt>
              </c:numCache>
            </c:numRef>
          </c:val>
          <c:smooth val="0"/>
          <c:extLst>
            <c:ext xmlns:c16="http://schemas.microsoft.com/office/drawing/2014/chart" uri="{C3380CC4-5D6E-409C-BE32-E72D297353CC}">
              <c16:uniqueId val="{00000002-87CC-499A-90F3-133495F4E33D}"/>
            </c:ext>
          </c:extLst>
        </c:ser>
        <c:dLbls>
          <c:showLegendKey val="0"/>
          <c:showVal val="0"/>
          <c:showCatName val="0"/>
          <c:showSerName val="0"/>
          <c:showPercent val="0"/>
          <c:showBubbleSize val="0"/>
        </c:dLbls>
        <c:marker val="1"/>
        <c:smooth val="0"/>
        <c:axId val="2050337072"/>
        <c:axId val="2050337616"/>
      </c:lineChart>
      <c:lineChart>
        <c:grouping val="standard"/>
        <c:varyColors val="0"/>
        <c:ser>
          <c:idx val="0"/>
          <c:order val="0"/>
          <c:tx>
            <c:strRef>
              <c:f>Corn25!$F$97</c:f>
              <c:strCache>
                <c:ptCount val="1"/>
                <c:pt idx="0">
                  <c:v>PLC payment rate model forecast </c:v>
                </c:pt>
              </c:strCache>
            </c:strRef>
          </c:tx>
          <c:spPr>
            <a:ln w="28575" cap="rnd" cmpd="sng" algn="ctr">
              <a:solidFill>
                <a:srgbClr val="CC4499"/>
              </a:solidFill>
              <a:prstDash val="solid"/>
              <a:round/>
            </a:ln>
            <a:effectLst/>
          </c:spPr>
          <c:marker>
            <c:symbol val="diamond"/>
            <c:size val="5"/>
            <c:spPr>
              <a:solidFill>
                <a:srgbClr val="CC4499"/>
              </a:solidFill>
              <a:ln w="9525" cap="flat" cmpd="sng" algn="ctr">
                <a:solidFill>
                  <a:srgbClr val="CC4499"/>
                </a:solidFill>
                <a:prstDash val="solid"/>
                <a:round/>
              </a:ln>
              <a:effectLst/>
            </c:spPr>
          </c:marker>
          <c:dPt>
            <c:idx val="20"/>
            <c:bubble3D val="0"/>
            <c:extLst>
              <c:ext xmlns:c16="http://schemas.microsoft.com/office/drawing/2014/chart" uri="{C3380CC4-5D6E-409C-BE32-E72D297353CC}">
                <c16:uniqueId val="{00000003-87CC-499A-90F3-133495F4E33D}"/>
              </c:ext>
            </c:extLst>
          </c:dPt>
          <c:cat>
            <c:numRef>
              <c:f>Corn25!$A$99:$A$244</c:f>
              <c:numCache>
                <c:formatCode>m/d/yyyy</c:formatCode>
                <c:ptCount val="146"/>
                <c:pt idx="0">
                  <c:v>45274</c:v>
                </c:pt>
                <c:pt idx="1">
                  <c:v>45281</c:v>
                </c:pt>
                <c:pt idx="2">
                  <c:v>45288</c:v>
                </c:pt>
                <c:pt idx="3">
                  <c:v>45295</c:v>
                </c:pt>
                <c:pt idx="4">
                  <c:v>45302</c:v>
                </c:pt>
                <c:pt idx="5">
                  <c:v>45309</c:v>
                </c:pt>
                <c:pt idx="6">
                  <c:v>45316</c:v>
                </c:pt>
                <c:pt idx="7">
                  <c:v>45323</c:v>
                </c:pt>
                <c:pt idx="8">
                  <c:v>45330</c:v>
                </c:pt>
                <c:pt idx="9">
                  <c:v>45337</c:v>
                </c:pt>
                <c:pt idx="10">
                  <c:v>45344</c:v>
                </c:pt>
                <c:pt idx="11">
                  <c:v>45351</c:v>
                </c:pt>
                <c:pt idx="12">
                  <c:v>45358</c:v>
                </c:pt>
                <c:pt idx="13">
                  <c:v>45365</c:v>
                </c:pt>
                <c:pt idx="14">
                  <c:v>45372</c:v>
                </c:pt>
                <c:pt idx="15">
                  <c:v>45379</c:v>
                </c:pt>
                <c:pt idx="16">
                  <c:v>45386</c:v>
                </c:pt>
                <c:pt idx="17">
                  <c:v>45393</c:v>
                </c:pt>
                <c:pt idx="18">
                  <c:v>45400</c:v>
                </c:pt>
                <c:pt idx="19">
                  <c:v>45407</c:v>
                </c:pt>
                <c:pt idx="20">
                  <c:v>45414</c:v>
                </c:pt>
                <c:pt idx="21">
                  <c:v>45421</c:v>
                </c:pt>
                <c:pt idx="22">
                  <c:v>45428</c:v>
                </c:pt>
                <c:pt idx="23">
                  <c:v>45435</c:v>
                </c:pt>
                <c:pt idx="24">
                  <c:v>45442</c:v>
                </c:pt>
                <c:pt idx="25">
                  <c:v>45449</c:v>
                </c:pt>
                <c:pt idx="26">
                  <c:v>45456</c:v>
                </c:pt>
                <c:pt idx="27">
                  <c:v>45463</c:v>
                </c:pt>
                <c:pt idx="28">
                  <c:v>45470</c:v>
                </c:pt>
                <c:pt idx="29">
                  <c:v>45477</c:v>
                </c:pt>
                <c:pt idx="30">
                  <c:v>45484</c:v>
                </c:pt>
                <c:pt idx="31">
                  <c:v>45491</c:v>
                </c:pt>
                <c:pt idx="32">
                  <c:v>45498</c:v>
                </c:pt>
                <c:pt idx="33">
                  <c:v>45505</c:v>
                </c:pt>
                <c:pt idx="34">
                  <c:v>45512</c:v>
                </c:pt>
                <c:pt idx="35">
                  <c:v>45519</c:v>
                </c:pt>
                <c:pt idx="36">
                  <c:v>45526</c:v>
                </c:pt>
                <c:pt idx="37">
                  <c:v>45533</c:v>
                </c:pt>
                <c:pt idx="38">
                  <c:v>45540</c:v>
                </c:pt>
                <c:pt idx="39">
                  <c:v>45547</c:v>
                </c:pt>
                <c:pt idx="40">
                  <c:v>45554</c:v>
                </c:pt>
                <c:pt idx="41">
                  <c:v>45561</c:v>
                </c:pt>
                <c:pt idx="42">
                  <c:v>45568</c:v>
                </c:pt>
                <c:pt idx="43">
                  <c:v>45575</c:v>
                </c:pt>
                <c:pt idx="44">
                  <c:v>45582</c:v>
                </c:pt>
                <c:pt idx="45">
                  <c:v>45589</c:v>
                </c:pt>
                <c:pt idx="46">
                  <c:v>45596</c:v>
                </c:pt>
                <c:pt idx="47">
                  <c:v>45603</c:v>
                </c:pt>
                <c:pt idx="48">
                  <c:v>45610</c:v>
                </c:pt>
                <c:pt idx="49">
                  <c:v>45617</c:v>
                </c:pt>
                <c:pt idx="50">
                  <c:v>45624</c:v>
                </c:pt>
                <c:pt idx="51">
                  <c:v>45631</c:v>
                </c:pt>
                <c:pt idx="52">
                  <c:v>45638</c:v>
                </c:pt>
                <c:pt idx="53">
                  <c:v>45645</c:v>
                </c:pt>
                <c:pt idx="54">
                  <c:v>45652</c:v>
                </c:pt>
                <c:pt idx="55">
                  <c:v>45659</c:v>
                </c:pt>
                <c:pt idx="56">
                  <c:v>45666</c:v>
                </c:pt>
                <c:pt idx="57">
                  <c:v>45673</c:v>
                </c:pt>
                <c:pt idx="58">
                  <c:v>45680</c:v>
                </c:pt>
                <c:pt idx="59">
                  <c:v>45687</c:v>
                </c:pt>
                <c:pt idx="60">
                  <c:v>45694</c:v>
                </c:pt>
                <c:pt idx="61">
                  <c:v>45701</c:v>
                </c:pt>
                <c:pt idx="62">
                  <c:v>45708</c:v>
                </c:pt>
                <c:pt idx="63">
                  <c:v>45715</c:v>
                </c:pt>
                <c:pt idx="64">
                  <c:v>45722</c:v>
                </c:pt>
                <c:pt idx="65">
                  <c:v>45729</c:v>
                </c:pt>
                <c:pt idx="66">
                  <c:v>45736</c:v>
                </c:pt>
                <c:pt idx="67">
                  <c:v>45743</c:v>
                </c:pt>
                <c:pt idx="68">
                  <c:v>45750</c:v>
                </c:pt>
                <c:pt idx="69">
                  <c:v>45757</c:v>
                </c:pt>
                <c:pt idx="70">
                  <c:v>45764</c:v>
                </c:pt>
                <c:pt idx="71">
                  <c:v>45771</c:v>
                </c:pt>
                <c:pt idx="72">
                  <c:v>45778</c:v>
                </c:pt>
                <c:pt idx="73">
                  <c:v>45785</c:v>
                </c:pt>
                <c:pt idx="74">
                  <c:v>45792</c:v>
                </c:pt>
                <c:pt idx="75">
                  <c:v>45799</c:v>
                </c:pt>
                <c:pt idx="76">
                  <c:v>45806</c:v>
                </c:pt>
                <c:pt idx="77">
                  <c:v>45813</c:v>
                </c:pt>
                <c:pt idx="78">
                  <c:v>45820</c:v>
                </c:pt>
                <c:pt idx="79">
                  <c:v>45827</c:v>
                </c:pt>
                <c:pt idx="80">
                  <c:v>45834</c:v>
                </c:pt>
                <c:pt idx="81">
                  <c:v>45841</c:v>
                </c:pt>
                <c:pt idx="82">
                  <c:v>45848</c:v>
                </c:pt>
                <c:pt idx="83">
                  <c:v>45855</c:v>
                </c:pt>
                <c:pt idx="84">
                  <c:v>45862</c:v>
                </c:pt>
                <c:pt idx="85">
                  <c:v>45869</c:v>
                </c:pt>
                <c:pt idx="86">
                  <c:v>45876</c:v>
                </c:pt>
                <c:pt idx="87">
                  <c:v>45883</c:v>
                </c:pt>
                <c:pt idx="88">
                  <c:v>45890</c:v>
                </c:pt>
                <c:pt idx="89">
                  <c:v>45897</c:v>
                </c:pt>
                <c:pt idx="90">
                  <c:v>45904</c:v>
                </c:pt>
                <c:pt idx="91">
                  <c:v>45911</c:v>
                </c:pt>
                <c:pt idx="92">
                  <c:v>45918</c:v>
                </c:pt>
                <c:pt idx="93">
                  <c:v>45925</c:v>
                </c:pt>
                <c:pt idx="94">
                  <c:v>45932</c:v>
                </c:pt>
                <c:pt idx="95">
                  <c:v>45939</c:v>
                </c:pt>
                <c:pt idx="96">
                  <c:v>45946</c:v>
                </c:pt>
                <c:pt idx="97">
                  <c:v>45953</c:v>
                </c:pt>
                <c:pt idx="98">
                  <c:v>45960</c:v>
                </c:pt>
                <c:pt idx="99">
                  <c:v>45967</c:v>
                </c:pt>
                <c:pt idx="100">
                  <c:v>45974</c:v>
                </c:pt>
                <c:pt idx="101">
                  <c:v>45981</c:v>
                </c:pt>
                <c:pt idx="102">
                  <c:v>45988</c:v>
                </c:pt>
                <c:pt idx="103">
                  <c:v>45995</c:v>
                </c:pt>
                <c:pt idx="104">
                  <c:v>46002</c:v>
                </c:pt>
                <c:pt idx="105">
                  <c:v>46009</c:v>
                </c:pt>
                <c:pt idx="106">
                  <c:v>46016</c:v>
                </c:pt>
                <c:pt idx="107">
                  <c:v>46023</c:v>
                </c:pt>
                <c:pt idx="108">
                  <c:v>46030</c:v>
                </c:pt>
                <c:pt idx="109">
                  <c:v>46037</c:v>
                </c:pt>
                <c:pt idx="110">
                  <c:v>46044</c:v>
                </c:pt>
                <c:pt idx="111">
                  <c:v>46051</c:v>
                </c:pt>
                <c:pt idx="112">
                  <c:v>46058</c:v>
                </c:pt>
                <c:pt idx="113">
                  <c:v>46065</c:v>
                </c:pt>
                <c:pt idx="114">
                  <c:v>46072</c:v>
                </c:pt>
                <c:pt idx="115">
                  <c:v>46079</c:v>
                </c:pt>
                <c:pt idx="116">
                  <c:v>46086</c:v>
                </c:pt>
                <c:pt idx="117">
                  <c:v>46093</c:v>
                </c:pt>
                <c:pt idx="118">
                  <c:v>46100</c:v>
                </c:pt>
                <c:pt idx="119">
                  <c:v>46107</c:v>
                </c:pt>
                <c:pt idx="120">
                  <c:v>46114</c:v>
                </c:pt>
                <c:pt idx="121">
                  <c:v>46121</c:v>
                </c:pt>
                <c:pt idx="122">
                  <c:v>46128</c:v>
                </c:pt>
                <c:pt idx="123">
                  <c:v>46135</c:v>
                </c:pt>
                <c:pt idx="124">
                  <c:v>46142</c:v>
                </c:pt>
                <c:pt idx="125">
                  <c:v>46149</c:v>
                </c:pt>
                <c:pt idx="126">
                  <c:v>46156</c:v>
                </c:pt>
                <c:pt idx="127">
                  <c:v>46163</c:v>
                </c:pt>
                <c:pt idx="128">
                  <c:v>46170</c:v>
                </c:pt>
                <c:pt idx="129">
                  <c:v>46177</c:v>
                </c:pt>
                <c:pt idx="130">
                  <c:v>46184</c:v>
                </c:pt>
                <c:pt idx="131">
                  <c:v>46191</c:v>
                </c:pt>
                <c:pt idx="132">
                  <c:v>46198</c:v>
                </c:pt>
                <c:pt idx="133">
                  <c:v>46205</c:v>
                </c:pt>
                <c:pt idx="134">
                  <c:v>46212</c:v>
                </c:pt>
                <c:pt idx="135">
                  <c:v>46219</c:v>
                </c:pt>
                <c:pt idx="136">
                  <c:v>46226</c:v>
                </c:pt>
                <c:pt idx="137">
                  <c:v>46233</c:v>
                </c:pt>
                <c:pt idx="138">
                  <c:v>46240</c:v>
                </c:pt>
                <c:pt idx="139">
                  <c:v>46247</c:v>
                </c:pt>
                <c:pt idx="140">
                  <c:v>46254</c:v>
                </c:pt>
                <c:pt idx="141">
                  <c:v>46261</c:v>
                </c:pt>
                <c:pt idx="142">
                  <c:v>46268</c:v>
                </c:pt>
                <c:pt idx="143">
                  <c:v>46275</c:v>
                </c:pt>
                <c:pt idx="144">
                  <c:v>46282</c:v>
                </c:pt>
                <c:pt idx="145">
                  <c:v>46289</c:v>
                </c:pt>
              </c:numCache>
            </c:numRef>
          </c:cat>
          <c:val>
            <c:numRef>
              <c:f>Corn25!$F$99:$F$244</c:f>
              <c:numCache>
                <c:formatCode>0.00</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4.1342999999999998E-2</c:v>
                </c:pt>
                <c:pt idx="32">
                  <c:v>0</c:v>
                </c:pt>
                <c:pt idx="33">
                  <c:v>8.0402000000000001E-2</c:v>
                </c:pt>
                <c:pt idx="34">
                  <c:v>7.0521E-2</c:v>
                </c:pt>
                <c:pt idx="35">
                  <c:v>0.121429</c:v>
                </c:pt>
                <c:pt idx="36">
                  <c:v>0.18232300000000001</c:v>
                </c:pt>
                <c:pt idx="37">
                  <c:v>0.15126600000000001</c:v>
                </c:pt>
                <c:pt idx="38">
                  <c:v>4.2500999999999997E-2</c:v>
                </c:pt>
                <c:pt idx="39">
                  <c:v>6.2474000000000002E-2</c:v>
                </c:pt>
                <c:pt idx="40">
                  <c:v>5.2083999999999998E-2</c:v>
                </c:pt>
                <c:pt idx="41">
                  <c:v>1.7173999999999998E-2</c:v>
                </c:pt>
                <c:pt idx="42">
                  <c:v>0</c:v>
                </c:pt>
                <c:pt idx="43">
                  <c:v>0</c:v>
                </c:pt>
                <c:pt idx="44">
                  <c:v>4.8603E-2</c:v>
                </c:pt>
                <c:pt idx="45">
                  <c:v>0</c:v>
                </c:pt>
                <c:pt idx="46">
                  <c:v>1.8759999999999999E-2</c:v>
                </c:pt>
                <c:pt idx="47">
                  <c:v>0</c:v>
                </c:pt>
                <c:pt idx="48">
                  <c:v>5.2491999999999997E-2</c:v>
                </c:pt>
                <c:pt idx="49">
                  <c:v>5.7945000000000003E-2</c:v>
                </c:pt>
                <c:pt idx="50">
                  <c:v>0.121071</c:v>
                </c:pt>
                <c:pt idx="51">
                  <c:v>8.2641000000000006E-2</c:v>
                </c:pt>
                <c:pt idx="52">
                  <c:v>8.7360000000000007E-3</c:v>
                </c:pt>
                <c:pt idx="53">
                  <c:v>7.4931999999999999E-2</c:v>
                </c:pt>
                <c:pt idx="54">
                  <c:v>3.9750000000000002E-3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6.38E-4</c:v>
                </c:pt>
                <c:pt idx="75">
                  <c:v>0</c:v>
                </c:pt>
                <c:pt idx="76">
                  <c:v>0</c:v>
                </c:pt>
                <c:pt idx="77">
                  <c:v>0</c:v>
                </c:pt>
                <c:pt idx="78">
                  <c:v>0</c:v>
                </c:pt>
                <c:pt idx="79">
                  <c:v>0</c:v>
                </c:pt>
                <c:pt idx="80">
                  <c:v>0.15226400000000001</c:v>
                </c:pt>
                <c:pt idx="81">
                  <c:v>0</c:v>
                </c:pt>
                <c:pt idx="82">
                  <c:v>0.182972</c:v>
                </c:pt>
                <c:pt idx="83">
                  <c:v>0.14113100000000001</c:v>
                </c:pt>
                <c:pt idx="84">
                  <c:v>0.138484</c:v>
                </c:pt>
                <c:pt idx="85">
                  <c:v>0.21365799999999999</c:v>
                </c:pt>
                <c:pt idx="86">
                  <c:v>0.27256799999999998</c:v>
                </c:pt>
                <c:pt idx="87">
                  <c:v>0.36745</c:v>
                </c:pt>
                <c:pt idx="88">
                  <c:v>0.22098799999999999</c:v>
                </c:pt>
                <c:pt idx="89">
                  <c:v>0.24007999999999999</c:v>
                </c:pt>
                <c:pt idx="90">
                  <c:v>0.14833399999999999</c:v>
                </c:pt>
                <c:pt idx="91">
                  <c:v>0.14724200000000001</c:v>
                </c:pt>
                <c:pt idx="92">
                  <c:v>0.10988199999999999</c:v>
                </c:pt>
                <c:pt idx="93">
                  <c:v>0.10327500000000001</c:v>
                </c:pt>
                <c:pt idx="94">
                  <c:v>0.16574700000000001</c:v>
                </c:pt>
                <c:pt idx="95">
                  <c:v>0.213361</c:v>
                </c:pt>
                <c:pt idx="96">
                  <c:v>0.193248</c:v>
                </c:pt>
                <c:pt idx="97">
                  <c:v>0.13624700000000001</c:v>
                </c:pt>
                <c:pt idx="98">
                  <c:v>0.109628</c:v>
                </c:pt>
                <c:pt idx="99">
                  <c:v>0.117768</c:v>
                </c:pt>
                <c:pt idx="100">
                  <c:v>5.9400000000000002E-4</c:v>
                </c:pt>
                <c:pt idx="101">
                  <c:v>0.164962</c:v>
                </c:pt>
                <c:pt idx="102">
                  <c:v>0.100283</c:v>
                </c:pt>
                <c:pt idx="103">
                  <c:v>7.0545999999999998E-2</c:v>
                </c:pt>
                <c:pt idx="104">
                  <c:v>8.1791000000000003E-2</c:v>
                </c:pt>
                <c:pt idx="105">
                  <c:v>0.15390000000000001</c:v>
                </c:pt>
                <c:pt idx="106">
                  <c:v>0.106103</c:v>
                </c:pt>
                <c:pt idx="107">
                  <c:v>0.19096399999999999</c:v>
                </c:pt>
              </c:numCache>
            </c:numRef>
          </c:val>
          <c:smooth val="0"/>
          <c:extLst>
            <c:ext xmlns:c16="http://schemas.microsoft.com/office/drawing/2014/chart" uri="{C3380CC4-5D6E-409C-BE32-E72D297353CC}">
              <c16:uniqueId val="{00000004-87CC-499A-90F3-133495F4E33D}"/>
            </c:ext>
          </c:extLst>
        </c:ser>
        <c:ser>
          <c:idx val="5"/>
          <c:order val="1"/>
          <c:tx>
            <c:strRef>
              <c:f>Corn25!$G$97</c:f>
              <c:strCache>
                <c:ptCount val="1"/>
                <c:pt idx="0">
                  <c:v>PLC payment rate WASDE projection </c:v>
                </c:pt>
              </c:strCache>
            </c:strRef>
          </c:tx>
          <c:spPr>
            <a:ln w="28575" cap="rnd" cmpd="sng" algn="ctr">
              <a:solidFill>
                <a:schemeClr val="tx1"/>
              </a:solidFill>
              <a:prstDash val="solid"/>
              <a:round/>
            </a:ln>
            <a:effectLst/>
          </c:spPr>
          <c:marker>
            <c:symbol val="diamond"/>
            <c:size val="5"/>
            <c:spPr>
              <a:solidFill>
                <a:schemeClr val="tx1"/>
              </a:solidFill>
              <a:ln w="9525" cap="flat" cmpd="sng" algn="ctr">
                <a:solidFill>
                  <a:schemeClr val="tx1"/>
                </a:solidFill>
                <a:prstDash val="solid"/>
                <a:round/>
              </a:ln>
              <a:effectLst/>
            </c:spPr>
          </c:marker>
          <c:cat>
            <c:numRef>
              <c:f>Corn25!$A$99:$A$244</c:f>
              <c:numCache>
                <c:formatCode>m/d/yyyy</c:formatCode>
                <c:ptCount val="146"/>
                <c:pt idx="0">
                  <c:v>45274</c:v>
                </c:pt>
                <c:pt idx="1">
                  <c:v>45281</c:v>
                </c:pt>
                <c:pt idx="2">
                  <c:v>45288</c:v>
                </c:pt>
                <c:pt idx="3">
                  <c:v>45295</c:v>
                </c:pt>
                <c:pt idx="4">
                  <c:v>45302</c:v>
                </c:pt>
                <c:pt idx="5">
                  <c:v>45309</c:v>
                </c:pt>
                <c:pt idx="6">
                  <c:v>45316</c:v>
                </c:pt>
                <c:pt idx="7">
                  <c:v>45323</c:v>
                </c:pt>
                <c:pt idx="8">
                  <c:v>45330</c:v>
                </c:pt>
                <c:pt idx="9">
                  <c:v>45337</c:v>
                </c:pt>
                <c:pt idx="10">
                  <c:v>45344</c:v>
                </c:pt>
                <c:pt idx="11">
                  <c:v>45351</c:v>
                </c:pt>
                <c:pt idx="12">
                  <c:v>45358</c:v>
                </c:pt>
                <c:pt idx="13">
                  <c:v>45365</c:v>
                </c:pt>
                <c:pt idx="14">
                  <c:v>45372</c:v>
                </c:pt>
                <c:pt idx="15">
                  <c:v>45379</c:v>
                </c:pt>
                <c:pt idx="16">
                  <c:v>45386</c:v>
                </c:pt>
                <c:pt idx="17">
                  <c:v>45393</c:v>
                </c:pt>
                <c:pt idx="18">
                  <c:v>45400</c:v>
                </c:pt>
                <c:pt idx="19">
                  <c:v>45407</c:v>
                </c:pt>
                <c:pt idx="20">
                  <c:v>45414</c:v>
                </c:pt>
                <c:pt idx="21">
                  <c:v>45421</c:v>
                </c:pt>
                <c:pt idx="22">
                  <c:v>45428</c:v>
                </c:pt>
                <c:pt idx="23">
                  <c:v>45435</c:v>
                </c:pt>
                <c:pt idx="24">
                  <c:v>45442</c:v>
                </c:pt>
                <c:pt idx="25">
                  <c:v>45449</c:v>
                </c:pt>
                <c:pt idx="26">
                  <c:v>45456</c:v>
                </c:pt>
                <c:pt idx="27">
                  <c:v>45463</c:v>
                </c:pt>
                <c:pt idx="28">
                  <c:v>45470</c:v>
                </c:pt>
                <c:pt idx="29">
                  <c:v>45477</c:v>
                </c:pt>
                <c:pt idx="30">
                  <c:v>45484</c:v>
                </c:pt>
                <c:pt idx="31">
                  <c:v>45491</c:v>
                </c:pt>
                <c:pt idx="32">
                  <c:v>45498</c:v>
                </c:pt>
                <c:pt idx="33">
                  <c:v>45505</c:v>
                </c:pt>
                <c:pt idx="34">
                  <c:v>45512</c:v>
                </c:pt>
                <c:pt idx="35">
                  <c:v>45519</c:v>
                </c:pt>
                <c:pt idx="36">
                  <c:v>45526</c:v>
                </c:pt>
                <c:pt idx="37">
                  <c:v>45533</c:v>
                </c:pt>
                <c:pt idx="38">
                  <c:v>45540</c:v>
                </c:pt>
                <c:pt idx="39">
                  <c:v>45547</c:v>
                </c:pt>
                <c:pt idx="40">
                  <c:v>45554</c:v>
                </c:pt>
                <c:pt idx="41">
                  <c:v>45561</c:v>
                </c:pt>
                <c:pt idx="42">
                  <c:v>45568</c:v>
                </c:pt>
                <c:pt idx="43">
                  <c:v>45575</c:v>
                </c:pt>
                <c:pt idx="44">
                  <c:v>45582</c:v>
                </c:pt>
                <c:pt idx="45">
                  <c:v>45589</c:v>
                </c:pt>
                <c:pt idx="46">
                  <c:v>45596</c:v>
                </c:pt>
                <c:pt idx="47">
                  <c:v>45603</c:v>
                </c:pt>
                <c:pt idx="48">
                  <c:v>45610</c:v>
                </c:pt>
                <c:pt idx="49">
                  <c:v>45617</c:v>
                </c:pt>
                <c:pt idx="50">
                  <c:v>45624</c:v>
                </c:pt>
                <c:pt idx="51">
                  <c:v>45631</c:v>
                </c:pt>
                <c:pt idx="52">
                  <c:v>45638</c:v>
                </c:pt>
                <c:pt idx="53">
                  <c:v>45645</c:v>
                </c:pt>
                <c:pt idx="54">
                  <c:v>45652</c:v>
                </c:pt>
                <c:pt idx="55">
                  <c:v>45659</c:v>
                </c:pt>
                <c:pt idx="56">
                  <c:v>45666</c:v>
                </c:pt>
                <c:pt idx="57">
                  <c:v>45673</c:v>
                </c:pt>
                <c:pt idx="58">
                  <c:v>45680</c:v>
                </c:pt>
                <c:pt idx="59">
                  <c:v>45687</c:v>
                </c:pt>
                <c:pt idx="60">
                  <c:v>45694</c:v>
                </c:pt>
                <c:pt idx="61">
                  <c:v>45701</c:v>
                </c:pt>
                <c:pt idx="62">
                  <c:v>45708</c:v>
                </c:pt>
                <c:pt idx="63">
                  <c:v>45715</c:v>
                </c:pt>
                <c:pt idx="64">
                  <c:v>45722</c:v>
                </c:pt>
                <c:pt idx="65">
                  <c:v>45729</c:v>
                </c:pt>
                <c:pt idx="66">
                  <c:v>45736</c:v>
                </c:pt>
                <c:pt idx="67">
                  <c:v>45743</c:v>
                </c:pt>
                <c:pt idx="68">
                  <c:v>45750</c:v>
                </c:pt>
                <c:pt idx="69">
                  <c:v>45757</c:v>
                </c:pt>
                <c:pt idx="70">
                  <c:v>45764</c:v>
                </c:pt>
                <c:pt idx="71">
                  <c:v>45771</c:v>
                </c:pt>
                <c:pt idx="72">
                  <c:v>45778</c:v>
                </c:pt>
                <c:pt idx="73">
                  <c:v>45785</c:v>
                </c:pt>
                <c:pt idx="74">
                  <c:v>45792</c:v>
                </c:pt>
                <c:pt idx="75">
                  <c:v>45799</c:v>
                </c:pt>
                <c:pt idx="76">
                  <c:v>45806</c:v>
                </c:pt>
                <c:pt idx="77">
                  <c:v>45813</c:v>
                </c:pt>
                <c:pt idx="78">
                  <c:v>45820</c:v>
                </c:pt>
                <c:pt idx="79">
                  <c:v>45827</c:v>
                </c:pt>
                <c:pt idx="80">
                  <c:v>45834</c:v>
                </c:pt>
                <c:pt idx="81">
                  <c:v>45841</c:v>
                </c:pt>
                <c:pt idx="82">
                  <c:v>45848</c:v>
                </c:pt>
                <c:pt idx="83">
                  <c:v>45855</c:v>
                </c:pt>
                <c:pt idx="84">
                  <c:v>45862</c:v>
                </c:pt>
                <c:pt idx="85">
                  <c:v>45869</c:v>
                </c:pt>
                <c:pt idx="86">
                  <c:v>45876</c:v>
                </c:pt>
                <c:pt idx="87">
                  <c:v>45883</c:v>
                </c:pt>
                <c:pt idx="88">
                  <c:v>45890</c:v>
                </c:pt>
                <c:pt idx="89">
                  <c:v>45897</c:v>
                </c:pt>
                <c:pt idx="90">
                  <c:v>45904</c:v>
                </c:pt>
                <c:pt idx="91">
                  <c:v>45911</c:v>
                </c:pt>
                <c:pt idx="92">
                  <c:v>45918</c:v>
                </c:pt>
                <c:pt idx="93">
                  <c:v>45925</c:v>
                </c:pt>
                <c:pt idx="94">
                  <c:v>45932</c:v>
                </c:pt>
                <c:pt idx="95">
                  <c:v>45939</c:v>
                </c:pt>
                <c:pt idx="96">
                  <c:v>45946</c:v>
                </c:pt>
                <c:pt idx="97">
                  <c:v>45953</c:v>
                </c:pt>
                <c:pt idx="98">
                  <c:v>45960</c:v>
                </c:pt>
                <c:pt idx="99">
                  <c:v>45967</c:v>
                </c:pt>
                <c:pt idx="100">
                  <c:v>45974</c:v>
                </c:pt>
                <c:pt idx="101">
                  <c:v>45981</c:v>
                </c:pt>
                <c:pt idx="102">
                  <c:v>45988</c:v>
                </c:pt>
                <c:pt idx="103">
                  <c:v>45995</c:v>
                </c:pt>
                <c:pt idx="104">
                  <c:v>46002</c:v>
                </c:pt>
                <c:pt idx="105">
                  <c:v>46009</c:v>
                </c:pt>
                <c:pt idx="106">
                  <c:v>46016</c:v>
                </c:pt>
                <c:pt idx="107">
                  <c:v>46023</c:v>
                </c:pt>
                <c:pt idx="108">
                  <c:v>46030</c:v>
                </c:pt>
                <c:pt idx="109">
                  <c:v>46037</c:v>
                </c:pt>
                <c:pt idx="110">
                  <c:v>46044</c:v>
                </c:pt>
                <c:pt idx="111">
                  <c:v>46051</c:v>
                </c:pt>
                <c:pt idx="112">
                  <c:v>46058</c:v>
                </c:pt>
                <c:pt idx="113">
                  <c:v>46065</c:v>
                </c:pt>
                <c:pt idx="114">
                  <c:v>46072</c:v>
                </c:pt>
                <c:pt idx="115">
                  <c:v>46079</c:v>
                </c:pt>
                <c:pt idx="116">
                  <c:v>46086</c:v>
                </c:pt>
                <c:pt idx="117">
                  <c:v>46093</c:v>
                </c:pt>
                <c:pt idx="118">
                  <c:v>46100</c:v>
                </c:pt>
                <c:pt idx="119">
                  <c:v>46107</c:v>
                </c:pt>
                <c:pt idx="120">
                  <c:v>46114</c:v>
                </c:pt>
                <c:pt idx="121">
                  <c:v>46121</c:v>
                </c:pt>
                <c:pt idx="122">
                  <c:v>46128</c:v>
                </c:pt>
                <c:pt idx="123">
                  <c:v>46135</c:v>
                </c:pt>
                <c:pt idx="124">
                  <c:v>46142</c:v>
                </c:pt>
                <c:pt idx="125">
                  <c:v>46149</c:v>
                </c:pt>
                <c:pt idx="126">
                  <c:v>46156</c:v>
                </c:pt>
                <c:pt idx="127">
                  <c:v>46163</c:v>
                </c:pt>
                <c:pt idx="128">
                  <c:v>46170</c:v>
                </c:pt>
                <c:pt idx="129">
                  <c:v>46177</c:v>
                </c:pt>
                <c:pt idx="130">
                  <c:v>46184</c:v>
                </c:pt>
                <c:pt idx="131">
                  <c:v>46191</c:v>
                </c:pt>
                <c:pt idx="132">
                  <c:v>46198</c:v>
                </c:pt>
                <c:pt idx="133">
                  <c:v>46205</c:v>
                </c:pt>
                <c:pt idx="134">
                  <c:v>46212</c:v>
                </c:pt>
                <c:pt idx="135">
                  <c:v>46219</c:v>
                </c:pt>
                <c:pt idx="136">
                  <c:v>46226</c:v>
                </c:pt>
                <c:pt idx="137">
                  <c:v>46233</c:v>
                </c:pt>
                <c:pt idx="138">
                  <c:v>46240</c:v>
                </c:pt>
                <c:pt idx="139">
                  <c:v>46247</c:v>
                </c:pt>
                <c:pt idx="140">
                  <c:v>46254</c:v>
                </c:pt>
                <c:pt idx="141">
                  <c:v>46261</c:v>
                </c:pt>
                <c:pt idx="142">
                  <c:v>46268</c:v>
                </c:pt>
                <c:pt idx="143">
                  <c:v>46275</c:v>
                </c:pt>
                <c:pt idx="144">
                  <c:v>46282</c:v>
                </c:pt>
                <c:pt idx="145">
                  <c:v>46289</c:v>
                </c:pt>
              </c:numCache>
            </c:numRef>
          </c:cat>
          <c:val>
            <c:numRef>
              <c:f>Corn25!$G$99:$G$244</c:f>
              <c:numCache>
                <c:formatCode>0.00</c:formatCode>
                <c:ptCount val="146"/>
                <c:pt idx="74">
                  <c:v>0.223467</c:v>
                </c:pt>
                <c:pt idx="75">
                  <c:v>0.223467</c:v>
                </c:pt>
                <c:pt idx="76">
                  <c:v>0.223467</c:v>
                </c:pt>
                <c:pt idx="77">
                  <c:v>0.223467</c:v>
                </c:pt>
                <c:pt idx="78">
                  <c:v>0.223467</c:v>
                </c:pt>
                <c:pt idx="79">
                  <c:v>0.223467</c:v>
                </c:pt>
                <c:pt idx="80">
                  <c:v>0.223467</c:v>
                </c:pt>
                <c:pt idx="81">
                  <c:v>0.223467</c:v>
                </c:pt>
                <c:pt idx="82">
                  <c:v>0.223467</c:v>
                </c:pt>
                <c:pt idx="83">
                  <c:v>0.223467</c:v>
                </c:pt>
                <c:pt idx="84">
                  <c:v>0.223467</c:v>
                </c:pt>
                <c:pt idx="85">
                  <c:v>0.223467</c:v>
                </c:pt>
                <c:pt idx="86">
                  <c:v>0.223467</c:v>
                </c:pt>
                <c:pt idx="87">
                  <c:v>0.52346700000000002</c:v>
                </c:pt>
                <c:pt idx="88">
                  <c:v>0.52346700000000002</c:v>
                </c:pt>
                <c:pt idx="89">
                  <c:v>0.52346700000000002</c:v>
                </c:pt>
                <c:pt idx="90">
                  <c:v>0.52346700000000002</c:v>
                </c:pt>
                <c:pt idx="91">
                  <c:v>0.52346700000000002</c:v>
                </c:pt>
                <c:pt idx="92">
                  <c:v>0.52346700000000002</c:v>
                </c:pt>
                <c:pt idx="93">
                  <c:v>0.52346700000000002</c:v>
                </c:pt>
                <c:pt idx="94">
                  <c:v>0.52346700000000002</c:v>
                </c:pt>
                <c:pt idx="95">
                  <c:v>0.52346700000000002</c:v>
                </c:pt>
                <c:pt idx="96">
                  <c:v>0.52346700000000002</c:v>
                </c:pt>
                <c:pt idx="97">
                  <c:v>0.52346700000000002</c:v>
                </c:pt>
                <c:pt idx="98">
                  <c:v>0.52346700000000002</c:v>
                </c:pt>
                <c:pt idx="99">
                  <c:v>0.52346700000000002</c:v>
                </c:pt>
                <c:pt idx="100">
                  <c:v>0.52346700000000002</c:v>
                </c:pt>
                <c:pt idx="101">
                  <c:v>0.42346699999999998</c:v>
                </c:pt>
                <c:pt idx="102">
                  <c:v>0.42346699999999998</c:v>
                </c:pt>
                <c:pt idx="103">
                  <c:v>0.42346699999999998</c:v>
                </c:pt>
                <c:pt idx="104">
                  <c:v>0.42346699999999998</c:v>
                </c:pt>
                <c:pt idx="105">
                  <c:v>0.42346699999999998</c:v>
                </c:pt>
                <c:pt idx="106">
                  <c:v>0.42346699999999998</c:v>
                </c:pt>
                <c:pt idx="107">
                  <c:v>0.42346699999999998</c:v>
                </c:pt>
              </c:numCache>
            </c:numRef>
          </c:val>
          <c:smooth val="0"/>
          <c:extLst>
            <c:ext xmlns:c16="http://schemas.microsoft.com/office/drawing/2014/chart" uri="{C3380CC4-5D6E-409C-BE32-E72D297353CC}">
              <c16:uniqueId val="{00000005-87CC-499A-90F3-133495F4E33D}"/>
            </c:ext>
          </c:extLst>
        </c:ser>
        <c:dLbls>
          <c:showLegendKey val="0"/>
          <c:showVal val="0"/>
          <c:showCatName val="0"/>
          <c:showSerName val="0"/>
          <c:showPercent val="0"/>
          <c:showBubbleSize val="0"/>
        </c:dLbls>
        <c:marker val="1"/>
        <c:smooth val="0"/>
        <c:axId val="2050332176"/>
        <c:axId val="2050333808"/>
      </c:lineChart>
      <c:catAx>
        <c:axId val="2050337072"/>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Forecast period</a:t>
                </a:r>
              </a:p>
            </c:rich>
          </c:tx>
          <c:layout>
            <c:manualLayout>
              <c:xMode val="edge"/>
              <c:yMode val="edge"/>
              <c:x val="0.40343716037132021"/>
              <c:y val="0.94691595401363926"/>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m/d/yyyy" sourceLinked="0"/>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Arial"/>
                <a:ea typeface="Arial"/>
                <a:cs typeface="Arial"/>
              </a:defRPr>
            </a:pPr>
            <a:endParaRPr lang="en-US"/>
          </a:p>
        </c:txPr>
        <c:crossAx val="2050337616"/>
        <c:crosses val="autoZero"/>
        <c:auto val="0"/>
        <c:lblAlgn val="ctr"/>
        <c:lblOffset val="100"/>
        <c:tickLblSkip val="2"/>
        <c:tickMarkSkip val="1"/>
        <c:noMultiLvlLbl val="0"/>
      </c:catAx>
      <c:valAx>
        <c:axId val="2050337616"/>
        <c:scaling>
          <c:orientation val="minMax"/>
          <c:max val="7"/>
          <c:min val="0"/>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MYA</a:t>
                </a:r>
                <a:r>
                  <a:rPr lang="en-US" baseline="0"/>
                  <a:t> price </a:t>
                </a:r>
                <a:r>
                  <a:rPr lang="en-US"/>
                  <a:t>and ERP ($/bushel)</a:t>
                </a:r>
              </a:p>
            </c:rich>
          </c:tx>
          <c:layout>
            <c:manualLayout>
              <c:xMode val="edge"/>
              <c:yMode val="edge"/>
              <c:x val="1.2274923688434646E-2"/>
              <c:y val="0.31372564082287424"/>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7072"/>
        <c:crosses val="autoZero"/>
        <c:crossBetween val="between"/>
        <c:majorUnit val="0.5"/>
      </c:valAx>
      <c:catAx>
        <c:axId val="2050332176"/>
        <c:scaling>
          <c:orientation val="minMax"/>
        </c:scaling>
        <c:delete val="1"/>
        <c:axPos val="b"/>
        <c:numFmt formatCode="m/d/yyyy" sourceLinked="1"/>
        <c:majorTickMark val="out"/>
        <c:minorTickMark val="none"/>
        <c:tickLblPos val="nextTo"/>
        <c:crossAx val="2050333808"/>
        <c:crosses val="autoZero"/>
        <c:auto val="0"/>
        <c:lblAlgn val="ctr"/>
        <c:lblOffset val="100"/>
        <c:noMultiLvlLbl val="0"/>
      </c:catAx>
      <c:valAx>
        <c:axId val="2050333808"/>
        <c:scaling>
          <c:orientation val="minMax"/>
          <c:max val="1"/>
          <c:min val="0"/>
        </c:scaling>
        <c:delete val="0"/>
        <c:axPos val="r"/>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PLC payment  rate ($/bushel)</a:t>
                </a:r>
              </a:p>
            </c:rich>
          </c:tx>
          <c:layout>
            <c:manualLayout>
              <c:xMode val="edge"/>
              <c:yMode val="edge"/>
              <c:x val="0.77894584315223436"/>
              <c:y val="0.31946437111429937"/>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1"/>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2176"/>
        <c:crosses val="max"/>
        <c:crossBetween val="between"/>
        <c:majorUnit val="0.1"/>
        <c:minorUnit val="0.01"/>
      </c:valAx>
      <c:spPr>
        <a:solidFill>
          <a:srgbClr val="FFFFFF"/>
        </a:solidFill>
        <a:ln w="12700">
          <a:solidFill>
            <a:srgbClr val="808080"/>
          </a:solidFill>
          <a:prstDash val="solid"/>
        </a:ln>
        <a:effectLst/>
      </c:spPr>
    </c:plotArea>
    <c:legend>
      <c:legendPos val="r"/>
      <c:layout>
        <c:manualLayout>
          <c:xMode val="edge"/>
          <c:yMode val="edge"/>
          <c:x val="0.8056897766458383"/>
          <c:y val="0.34582677165354331"/>
          <c:w val="0.19098659568967483"/>
          <c:h val="0.14735335882349518"/>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n-US" sz="1200" b="1" i="0" u="none" strike="noStrike" baseline="0">
                <a:solidFill>
                  <a:srgbClr val="000000"/>
                </a:solidFill>
                <a:latin typeface="Arial"/>
                <a:cs typeface="Arial"/>
              </a:rPr>
              <a:t>Figure 1.  Weekly model and World Agricultural Supply and Demand Estimates (WASDE) forecasts of U.S. corn producers' marketing year average (MYA) price (season-average price) and implied price loss coverage (PLC) payment rate, marketing year 2026/27</a:t>
            </a:r>
          </a:p>
        </c:rich>
      </c:tx>
      <c:layout>
        <c:manualLayout>
          <c:xMode val="edge"/>
          <c:yMode val="edge"/>
          <c:x val="0.11234417196864199"/>
          <c:y val="2.1711861437830309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74819941222424E-2"/>
          <c:y val="0.15208045087235675"/>
          <c:w val="0.67883704350409568"/>
          <c:h val="0.69440507756811953"/>
        </c:manualLayout>
      </c:layout>
      <c:lineChart>
        <c:grouping val="standard"/>
        <c:varyColors val="0"/>
        <c:ser>
          <c:idx val="6"/>
          <c:order val="2"/>
          <c:tx>
            <c:strRef>
              <c:f>Corn26!$B$97</c:f>
              <c:strCache>
                <c:ptCount val="1"/>
                <c:pt idx="0">
                  <c:v>MYA price model forecast</c:v>
                </c:pt>
              </c:strCache>
            </c:strRef>
          </c:tx>
          <c:spPr>
            <a:ln w="28575" cap="rnd" cmpd="sng" algn="ctr">
              <a:solidFill>
                <a:srgbClr val="88CCEE"/>
              </a:solidFill>
              <a:prstDash val="solid"/>
              <a:round/>
            </a:ln>
            <a:effectLst/>
          </c:spPr>
          <c:marker>
            <c:symbol val="none"/>
          </c:marker>
          <c:cat>
            <c:numRef>
              <c:f>Corn26!$A$99:$A$244</c:f>
              <c:numCache>
                <c:formatCode>m/d/yyyy</c:formatCode>
                <c:ptCount val="146"/>
                <c:pt idx="0">
                  <c:v>45645</c:v>
                </c:pt>
                <c:pt idx="1">
                  <c:v>45652</c:v>
                </c:pt>
                <c:pt idx="2">
                  <c:v>45659</c:v>
                </c:pt>
                <c:pt idx="3">
                  <c:v>45666</c:v>
                </c:pt>
                <c:pt idx="4">
                  <c:v>45673</c:v>
                </c:pt>
                <c:pt idx="5">
                  <c:v>45680</c:v>
                </c:pt>
                <c:pt idx="6">
                  <c:v>45687</c:v>
                </c:pt>
                <c:pt idx="7">
                  <c:v>45694</c:v>
                </c:pt>
                <c:pt idx="8">
                  <c:v>45701</c:v>
                </c:pt>
                <c:pt idx="9">
                  <c:v>45708</c:v>
                </c:pt>
                <c:pt idx="10">
                  <c:v>45715</c:v>
                </c:pt>
                <c:pt idx="11">
                  <c:v>45722</c:v>
                </c:pt>
                <c:pt idx="12">
                  <c:v>45729</c:v>
                </c:pt>
                <c:pt idx="13">
                  <c:v>45736</c:v>
                </c:pt>
                <c:pt idx="14">
                  <c:v>45743</c:v>
                </c:pt>
                <c:pt idx="15">
                  <c:v>45750</c:v>
                </c:pt>
                <c:pt idx="16">
                  <c:v>45757</c:v>
                </c:pt>
                <c:pt idx="17">
                  <c:v>45764</c:v>
                </c:pt>
                <c:pt idx="18">
                  <c:v>45771</c:v>
                </c:pt>
                <c:pt idx="19">
                  <c:v>45778</c:v>
                </c:pt>
                <c:pt idx="20">
                  <c:v>45785</c:v>
                </c:pt>
                <c:pt idx="21">
                  <c:v>45792</c:v>
                </c:pt>
                <c:pt idx="22">
                  <c:v>45799</c:v>
                </c:pt>
                <c:pt idx="23">
                  <c:v>45806</c:v>
                </c:pt>
                <c:pt idx="24">
                  <c:v>45813</c:v>
                </c:pt>
                <c:pt idx="25">
                  <c:v>45820</c:v>
                </c:pt>
                <c:pt idx="26">
                  <c:v>45827</c:v>
                </c:pt>
                <c:pt idx="27">
                  <c:v>45834</c:v>
                </c:pt>
                <c:pt idx="28">
                  <c:v>45841</c:v>
                </c:pt>
                <c:pt idx="29">
                  <c:v>45848</c:v>
                </c:pt>
                <c:pt idx="30">
                  <c:v>45855</c:v>
                </c:pt>
                <c:pt idx="31">
                  <c:v>45862</c:v>
                </c:pt>
                <c:pt idx="32">
                  <c:v>45869</c:v>
                </c:pt>
                <c:pt idx="33">
                  <c:v>45876</c:v>
                </c:pt>
                <c:pt idx="34">
                  <c:v>45883</c:v>
                </c:pt>
                <c:pt idx="35">
                  <c:v>45890</c:v>
                </c:pt>
                <c:pt idx="36">
                  <c:v>45897</c:v>
                </c:pt>
                <c:pt idx="37">
                  <c:v>45904</c:v>
                </c:pt>
                <c:pt idx="38">
                  <c:v>45911</c:v>
                </c:pt>
                <c:pt idx="39">
                  <c:v>45918</c:v>
                </c:pt>
                <c:pt idx="40">
                  <c:v>45925</c:v>
                </c:pt>
                <c:pt idx="41">
                  <c:v>45932</c:v>
                </c:pt>
                <c:pt idx="42">
                  <c:v>45939</c:v>
                </c:pt>
                <c:pt idx="43">
                  <c:v>45946</c:v>
                </c:pt>
                <c:pt idx="44">
                  <c:v>45953</c:v>
                </c:pt>
                <c:pt idx="45">
                  <c:v>45960</c:v>
                </c:pt>
                <c:pt idx="46">
                  <c:v>45967</c:v>
                </c:pt>
                <c:pt idx="47">
                  <c:v>45974</c:v>
                </c:pt>
                <c:pt idx="48">
                  <c:v>45981</c:v>
                </c:pt>
                <c:pt idx="49">
                  <c:v>45988</c:v>
                </c:pt>
                <c:pt idx="50">
                  <c:v>45995</c:v>
                </c:pt>
                <c:pt idx="51">
                  <c:v>46002</c:v>
                </c:pt>
                <c:pt idx="52">
                  <c:v>46009</c:v>
                </c:pt>
                <c:pt idx="53">
                  <c:v>46016</c:v>
                </c:pt>
                <c:pt idx="54">
                  <c:v>46023</c:v>
                </c:pt>
              </c:numCache>
            </c:numRef>
          </c:cat>
          <c:val>
            <c:numRef>
              <c:f>Corn26!$B$99:$B$244</c:f>
              <c:numCache>
                <c:formatCode>0.00</c:formatCode>
                <c:ptCount val="146"/>
                <c:pt idx="0">
                  <c:v>4.4122019999999997</c:v>
                </c:pt>
                <c:pt idx="1">
                  <c:v>4.4770159999999999</c:v>
                </c:pt>
                <c:pt idx="2">
                  <c:v>4.5073489999999996</c:v>
                </c:pt>
                <c:pt idx="3">
                  <c:v>4.501277</c:v>
                </c:pt>
                <c:pt idx="4">
                  <c:v>4.5401540000000002</c:v>
                </c:pt>
                <c:pt idx="5">
                  <c:v>4.6269369999999999</c:v>
                </c:pt>
                <c:pt idx="6">
                  <c:v>4.639138</c:v>
                </c:pt>
                <c:pt idx="7">
                  <c:v>4.6619120000000001</c:v>
                </c:pt>
                <c:pt idx="8">
                  <c:v>4.6389069999999997</c:v>
                </c:pt>
                <c:pt idx="9">
                  <c:v>4.705006</c:v>
                </c:pt>
                <c:pt idx="10">
                  <c:v>4.5882120000000004</c:v>
                </c:pt>
                <c:pt idx="11">
                  <c:v>4.5220950000000002</c:v>
                </c:pt>
                <c:pt idx="12">
                  <c:v>4.536321</c:v>
                </c:pt>
                <c:pt idx="13">
                  <c:v>4.5538210000000001</c:v>
                </c:pt>
                <c:pt idx="14">
                  <c:v>4.4810449999999999</c:v>
                </c:pt>
                <c:pt idx="15">
                  <c:v>4.5316200000000002</c:v>
                </c:pt>
                <c:pt idx="16">
                  <c:v>4.5989950000000004</c:v>
                </c:pt>
                <c:pt idx="17">
                  <c:v>4.6854440000000004</c:v>
                </c:pt>
                <c:pt idx="18">
                  <c:v>4.6690290000000001</c:v>
                </c:pt>
                <c:pt idx="19">
                  <c:v>4.6188630000000002</c:v>
                </c:pt>
                <c:pt idx="20">
                  <c:v>4.5601019999999997</c:v>
                </c:pt>
                <c:pt idx="21">
                  <c:v>4.5660470000000002</c:v>
                </c:pt>
                <c:pt idx="22">
                  <c:v>4.6582629999999998</c:v>
                </c:pt>
                <c:pt idx="23">
                  <c:v>4.5851490000000004</c:v>
                </c:pt>
                <c:pt idx="24">
                  <c:v>4.7363900000000001</c:v>
                </c:pt>
                <c:pt idx="25">
                  <c:v>4.6911060000000004</c:v>
                </c:pt>
                <c:pt idx="26">
                  <c:v>4.7046910000000004</c:v>
                </c:pt>
                <c:pt idx="27">
                  <c:v>4.5301840000000002</c:v>
                </c:pt>
                <c:pt idx="28">
                  <c:v>4.6362589999999999</c:v>
                </c:pt>
                <c:pt idx="29">
                  <c:v>4.5342330000000004</c:v>
                </c:pt>
                <c:pt idx="30">
                  <c:v>4.5672079999999999</c:v>
                </c:pt>
                <c:pt idx="31">
                  <c:v>4.5870480000000002</c:v>
                </c:pt>
                <c:pt idx="32">
                  <c:v>4.512994</c:v>
                </c:pt>
                <c:pt idx="33">
                  <c:v>4.4785539999999999</c:v>
                </c:pt>
                <c:pt idx="34">
                  <c:v>4.4520220000000004</c:v>
                </c:pt>
                <c:pt idx="35">
                  <c:v>4.5448050000000002</c:v>
                </c:pt>
                <c:pt idx="36">
                  <c:v>4.5434469999999996</c:v>
                </c:pt>
                <c:pt idx="37">
                  <c:v>4.5879640000000004</c:v>
                </c:pt>
                <c:pt idx="38">
                  <c:v>4.6081750000000001</c:v>
                </c:pt>
                <c:pt idx="39">
                  <c:v>4.6331680000000004</c:v>
                </c:pt>
                <c:pt idx="40">
                  <c:v>4.6261330000000003</c:v>
                </c:pt>
                <c:pt idx="41">
                  <c:v>4.6266769999999999</c:v>
                </c:pt>
                <c:pt idx="42">
                  <c:v>4.5402290000000001</c:v>
                </c:pt>
                <c:pt idx="43">
                  <c:v>4.5506460000000004</c:v>
                </c:pt>
                <c:pt idx="44">
                  <c:v>4.5864419999999999</c:v>
                </c:pt>
                <c:pt idx="45">
                  <c:v>4.6173669999999998</c:v>
                </c:pt>
                <c:pt idx="46">
                  <c:v>4.6246470000000004</c:v>
                </c:pt>
                <c:pt idx="47">
                  <c:v>4.6974549999999997</c:v>
                </c:pt>
                <c:pt idx="48">
                  <c:v>4.591602</c:v>
                </c:pt>
                <c:pt idx="49">
                  <c:v>4.6347259999999997</c:v>
                </c:pt>
                <c:pt idx="50">
                  <c:v>4.6215630000000001</c:v>
                </c:pt>
                <c:pt idx="51">
                  <c:v>4.6276060000000001</c:v>
                </c:pt>
                <c:pt idx="52">
                  <c:v>4.6050089999999999</c:v>
                </c:pt>
                <c:pt idx="53">
                  <c:v>4.6548100000000003</c:v>
                </c:pt>
                <c:pt idx="54">
                  <c:v>4.5840579999999997</c:v>
                </c:pt>
              </c:numCache>
            </c:numRef>
          </c:val>
          <c:smooth val="0"/>
          <c:extLst>
            <c:ext xmlns:c16="http://schemas.microsoft.com/office/drawing/2014/chart" uri="{C3380CC4-5D6E-409C-BE32-E72D297353CC}">
              <c16:uniqueId val="{00000000-88C9-4F1C-BFF7-99F7A260F9AD}"/>
            </c:ext>
          </c:extLst>
        </c:ser>
        <c:ser>
          <c:idx val="2"/>
          <c:order val="3"/>
          <c:tx>
            <c:strRef>
              <c:f>Corn26!$C$97</c:f>
              <c:strCache>
                <c:ptCount val="1"/>
                <c:pt idx="0">
                  <c:v>MYA price WASDE projection</c:v>
                </c:pt>
              </c:strCache>
            </c:strRef>
          </c:tx>
          <c:spPr>
            <a:ln w="28575" cap="rnd" cmpd="sng" algn="ctr">
              <a:solidFill>
                <a:srgbClr val="44AA99"/>
              </a:solidFill>
              <a:prstDash val="solid"/>
              <a:round/>
            </a:ln>
            <a:effectLst/>
          </c:spPr>
          <c:marker>
            <c:symbol val="none"/>
          </c:marker>
          <c:cat>
            <c:numRef>
              <c:f>Corn26!$A$99:$A$244</c:f>
              <c:numCache>
                <c:formatCode>m/d/yyyy</c:formatCode>
                <c:ptCount val="146"/>
                <c:pt idx="0">
                  <c:v>45645</c:v>
                </c:pt>
                <c:pt idx="1">
                  <c:v>45652</c:v>
                </c:pt>
                <c:pt idx="2">
                  <c:v>45659</c:v>
                </c:pt>
                <c:pt idx="3">
                  <c:v>45666</c:v>
                </c:pt>
                <c:pt idx="4">
                  <c:v>45673</c:v>
                </c:pt>
                <c:pt idx="5">
                  <c:v>45680</c:v>
                </c:pt>
                <c:pt idx="6">
                  <c:v>45687</c:v>
                </c:pt>
                <c:pt idx="7">
                  <c:v>45694</c:v>
                </c:pt>
                <c:pt idx="8">
                  <c:v>45701</c:v>
                </c:pt>
                <c:pt idx="9">
                  <c:v>45708</c:v>
                </c:pt>
                <c:pt idx="10">
                  <c:v>45715</c:v>
                </c:pt>
                <c:pt idx="11">
                  <c:v>45722</c:v>
                </c:pt>
                <c:pt idx="12">
                  <c:v>45729</c:v>
                </c:pt>
                <c:pt idx="13">
                  <c:v>45736</c:v>
                </c:pt>
                <c:pt idx="14">
                  <c:v>45743</c:v>
                </c:pt>
                <c:pt idx="15">
                  <c:v>45750</c:v>
                </c:pt>
                <c:pt idx="16">
                  <c:v>45757</c:v>
                </c:pt>
                <c:pt idx="17">
                  <c:v>45764</c:v>
                </c:pt>
                <c:pt idx="18">
                  <c:v>45771</c:v>
                </c:pt>
                <c:pt idx="19">
                  <c:v>45778</c:v>
                </c:pt>
                <c:pt idx="20">
                  <c:v>45785</c:v>
                </c:pt>
                <c:pt idx="21">
                  <c:v>45792</c:v>
                </c:pt>
                <c:pt idx="22">
                  <c:v>45799</c:v>
                </c:pt>
                <c:pt idx="23">
                  <c:v>45806</c:v>
                </c:pt>
                <c:pt idx="24">
                  <c:v>45813</c:v>
                </c:pt>
                <c:pt idx="25">
                  <c:v>45820</c:v>
                </c:pt>
                <c:pt idx="26">
                  <c:v>45827</c:v>
                </c:pt>
                <c:pt idx="27">
                  <c:v>45834</c:v>
                </c:pt>
                <c:pt idx="28">
                  <c:v>45841</c:v>
                </c:pt>
                <c:pt idx="29">
                  <c:v>45848</c:v>
                </c:pt>
                <c:pt idx="30">
                  <c:v>45855</c:v>
                </c:pt>
                <c:pt idx="31">
                  <c:v>45862</c:v>
                </c:pt>
                <c:pt idx="32">
                  <c:v>45869</c:v>
                </c:pt>
                <c:pt idx="33">
                  <c:v>45876</c:v>
                </c:pt>
                <c:pt idx="34">
                  <c:v>45883</c:v>
                </c:pt>
                <c:pt idx="35">
                  <c:v>45890</c:v>
                </c:pt>
                <c:pt idx="36">
                  <c:v>45897</c:v>
                </c:pt>
                <c:pt idx="37">
                  <c:v>45904</c:v>
                </c:pt>
                <c:pt idx="38">
                  <c:v>45911</c:v>
                </c:pt>
                <c:pt idx="39">
                  <c:v>45918</c:v>
                </c:pt>
                <c:pt idx="40">
                  <c:v>45925</c:v>
                </c:pt>
                <c:pt idx="41">
                  <c:v>45932</c:v>
                </c:pt>
                <c:pt idx="42">
                  <c:v>45939</c:v>
                </c:pt>
                <c:pt idx="43">
                  <c:v>45946</c:v>
                </c:pt>
                <c:pt idx="44">
                  <c:v>45953</c:v>
                </c:pt>
                <c:pt idx="45">
                  <c:v>45960</c:v>
                </c:pt>
                <c:pt idx="46">
                  <c:v>45967</c:v>
                </c:pt>
                <c:pt idx="47">
                  <c:v>45974</c:v>
                </c:pt>
                <c:pt idx="48">
                  <c:v>45981</c:v>
                </c:pt>
                <c:pt idx="49">
                  <c:v>45988</c:v>
                </c:pt>
                <c:pt idx="50">
                  <c:v>45995</c:v>
                </c:pt>
                <c:pt idx="51">
                  <c:v>46002</c:v>
                </c:pt>
                <c:pt idx="52">
                  <c:v>46009</c:v>
                </c:pt>
                <c:pt idx="53">
                  <c:v>46016</c:v>
                </c:pt>
                <c:pt idx="54">
                  <c:v>46023</c:v>
                </c:pt>
              </c:numCache>
            </c:numRef>
          </c:cat>
          <c:val>
            <c:numRef>
              <c:f>Corn26!$C$99:$C$244</c:f>
              <c:numCache>
                <c:formatCode>0.00</c:formatCode>
                <c:ptCount val="146"/>
              </c:numCache>
            </c:numRef>
          </c:val>
          <c:smooth val="0"/>
          <c:extLst>
            <c:ext xmlns:c16="http://schemas.microsoft.com/office/drawing/2014/chart" uri="{C3380CC4-5D6E-409C-BE32-E72D297353CC}">
              <c16:uniqueId val="{00000001-88C9-4F1C-BFF7-99F7A260F9AD}"/>
            </c:ext>
          </c:extLst>
        </c:ser>
        <c:ser>
          <c:idx val="1"/>
          <c:order val="4"/>
          <c:tx>
            <c:strRef>
              <c:f>Corn26!$E$97</c:f>
              <c:strCache>
                <c:ptCount val="1"/>
                <c:pt idx="0">
                  <c:v>Effective reference price (ERP)</c:v>
                </c:pt>
              </c:strCache>
            </c:strRef>
          </c:tx>
          <c:spPr>
            <a:ln w="28575" cap="rnd" cmpd="sng" algn="ctr">
              <a:solidFill>
                <a:schemeClr val="accent4">
                  <a:shade val="95000"/>
                  <a:satMod val="105000"/>
                </a:schemeClr>
              </a:solidFill>
              <a:prstDash val="sysDash"/>
              <a:round/>
            </a:ln>
            <a:effectLst/>
          </c:spPr>
          <c:marker>
            <c:symbol val="none"/>
          </c:marker>
          <c:cat>
            <c:numRef>
              <c:f>Corn26!$A$99:$A$244</c:f>
              <c:numCache>
                <c:formatCode>m/d/yyyy</c:formatCode>
                <c:ptCount val="146"/>
                <c:pt idx="0">
                  <c:v>45645</c:v>
                </c:pt>
                <c:pt idx="1">
                  <c:v>45652</c:v>
                </c:pt>
                <c:pt idx="2">
                  <c:v>45659</c:v>
                </c:pt>
                <c:pt idx="3">
                  <c:v>45666</c:v>
                </c:pt>
                <c:pt idx="4">
                  <c:v>45673</c:v>
                </c:pt>
                <c:pt idx="5">
                  <c:v>45680</c:v>
                </c:pt>
                <c:pt idx="6">
                  <c:v>45687</c:v>
                </c:pt>
                <c:pt idx="7">
                  <c:v>45694</c:v>
                </c:pt>
                <c:pt idx="8">
                  <c:v>45701</c:v>
                </c:pt>
                <c:pt idx="9">
                  <c:v>45708</c:v>
                </c:pt>
                <c:pt idx="10">
                  <c:v>45715</c:v>
                </c:pt>
                <c:pt idx="11">
                  <c:v>45722</c:v>
                </c:pt>
                <c:pt idx="12">
                  <c:v>45729</c:v>
                </c:pt>
                <c:pt idx="13">
                  <c:v>45736</c:v>
                </c:pt>
                <c:pt idx="14">
                  <c:v>45743</c:v>
                </c:pt>
                <c:pt idx="15">
                  <c:v>45750</c:v>
                </c:pt>
                <c:pt idx="16">
                  <c:v>45757</c:v>
                </c:pt>
                <c:pt idx="17">
                  <c:v>45764</c:v>
                </c:pt>
                <c:pt idx="18">
                  <c:v>45771</c:v>
                </c:pt>
                <c:pt idx="19">
                  <c:v>45778</c:v>
                </c:pt>
                <c:pt idx="20">
                  <c:v>45785</c:v>
                </c:pt>
                <c:pt idx="21">
                  <c:v>45792</c:v>
                </c:pt>
                <c:pt idx="22">
                  <c:v>45799</c:v>
                </c:pt>
                <c:pt idx="23">
                  <c:v>45806</c:v>
                </c:pt>
                <c:pt idx="24">
                  <c:v>45813</c:v>
                </c:pt>
                <c:pt idx="25">
                  <c:v>45820</c:v>
                </c:pt>
                <c:pt idx="26">
                  <c:v>45827</c:v>
                </c:pt>
                <c:pt idx="27">
                  <c:v>45834</c:v>
                </c:pt>
                <c:pt idx="28">
                  <c:v>45841</c:v>
                </c:pt>
                <c:pt idx="29">
                  <c:v>45848</c:v>
                </c:pt>
                <c:pt idx="30">
                  <c:v>45855</c:v>
                </c:pt>
                <c:pt idx="31">
                  <c:v>45862</c:v>
                </c:pt>
                <c:pt idx="32">
                  <c:v>45869</c:v>
                </c:pt>
                <c:pt idx="33">
                  <c:v>45876</c:v>
                </c:pt>
                <c:pt idx="34">
                  <c:v>45883</c:v>
                </c:pt>
                <c:pt idx="35">
                  <c:v>45890</c:v>
                </c:pt>
                <c:pt idx="36">
                  <c:v>45897</c:v>
                </c:pt>
                <c:pt idx="37">
                  <c:v>45904</c:v>
                </c:pt>
                <c:pt idx="38">
                  <c:v>45911</c:v>
                </c:pt>
                <c:pt idx="39">
                  <c:v>45918</c:v>
                </c:pt>
                <c:pt idx="40">
                  <c:v>45925</c:v>
                </c:pt>
                <c:pt idx="41">
                  <c:v>45932</c:v>
                </c:pt>
                <c:pt idx="42">
                  <c:v>45939</c:v>
                </c:pt>
                <c:pt idx="43">
                  <c:v>45946</c:v>
                </c:pt>
                <c:pt idx="44">
                  <c:v>45953</c:v>
                </c:pt>
                <c:pt idx="45">
                  <c:v>45960</c:v>
                </c:pt>
                <c:pt idx="46">
                  <c:v>45967</c:v>
                </c:pt>
                <c:pt idx="47">
                  <c:v>45974</c:v>
                </c:pt>
                <c:pt idx="48">
                  <c:v>45981</c:v>
                </c:pt>
                <c:pt idx="49">
                  <c:v>45988</c:v>
                </c:pt>
                <c:pt idx="50">
                  <c:v>45995</c:v>
                </c:pt>
                <c:pt idx="51">
                  <c:v>46002</c:v>
                </c:pt>
                <c:pt idx="52">
                  <c:v>46009</c:v>
                </c:pt>
                <c:pt idx="53">
                  <c:v>46016</c:v>
                </c:pt>
                <c:pt idx="54">
                  <c:v>46023</c:v>
                </c:pt>
              </c:numCache>
            </c:numRef>
          </c:cat>
          <c:val>
            <c:numRef>
              <c:f>Corn26!$E$99:$E$244</c:f>
              <c:numCache>
                <c:formatCode>0.00</c:formatCode>
                <c:ptCount val="146"/>
                <c:pt idx="0">
                  <c:v>4.4234669999999996</c:v>
                </c:pt>
                <c:pt idx="1">
                  <c:v>4.4234669999999996</c:v>
                </c:pt>
                <c:pt idx="2">
                  <c:v>4.4234669999999996</c:v>
                </c:pt>
                <c:pt idx="3">
                  <c:v>4.4234669999999996</c:v>
                </c:pt>
                <c:pt idx="4">
                  <c:v>4.4234669999999996</c:v>
                </c:pt>
                <c:pt idx="5">
                  <c:v>4.4360759999999999</c:v>
                </c:pt>
                <c:pt idx="6">
                  <c:v>4.4384119999999996</c:v>
                </c:pt>
                <c:pt idx="7">
                  <c:v>4.4351219999999998</c:v>
                </c:pt>
                <c:pt idx="8">
                  <c:v>4.4338129999999998</c:v>
                </c:pt>
                <c:pt idx="9">
                  <c:v>4.4449120000000004</c:v>
                </c:pt>
                <c:pt idx="10">
                  <c:v>4.4234669999999996</c:v>
                </c:pt>
                <c:pt idx="11">
                  <c:v>4.4234669999999996</c:v>
                </c:pt>
                <c:pt idx="12">
                  <c:v>4.4234669999999996</c:v>
                </c:pt>
                <c:pt idx="13">
                  <c:v>4.4234669999999996</c:v>
                </c:pt>
                <c:pt idx="14">
                  <c:v>4.4234669999999996</c:v>
                </c:pt>
                <c:pt idx="15">
                  <c:v>4.4234669999999996</c:v>
                </c:pt>
                <c:pt idx="16">
                  <c:v>4.4234669999999996</c:v>
                </c:pt>
                <c:pt idx="17">
                  <c:v>4.4234669999999996</c:v>
                </c:pt>
                <c:pt idx="18">
                  <c:v>4.4234669999999996</c:v>
                </c:pt>
                <c:pt idx="19">
                  <c:v>4.4234669999999996</c:v>
                </c:pt>
                <c:pt idx="20">
                  <c:v>4.4234669999999996</c:v>
                </c:pt>
                <c:pt idx="21">
                  <c:v>4.4234669999999996</c:v>
                </c:pt>
                <c:pt idx="22">
                  <c:v>4.4234669999999996</c:v>
                </c:pt>
                <c:pt idx="23">
                  <c:v>4.4234669999999996</c:v>
                </c:pt>
                <c:pt idx="24">
                  <c:v>4.4234669999999996</c:v>
                </c:pt>
                <c:pt idx="25">
                  <c:v>4.4234669999999996</c:v>
                </c:pt>
                <c:pt idx="26">
                  <c:v>4.4234669999999996</c:v>
                </c:pt>
                <c:pt idx="27">
                  <c:v>4.4234669999999996</c:v>
                </c:pt>
                <c:pt idx="28">
                  <c:v>4.4234669999999996</c:v>
                </c:pt>
                <c:pt idx="29">
                  <c:v>4.4234669999999996</c:v>
                </c:pt>
                <c:pt idx="30">
                  <c:v>4.4234669999999996</c:v>
                </c:pt>
                <c:pt idx="31">
                  <c:v>4.4234669999999996</c:v>
                </c:pt>
                <c:pt idx="32">
                  <c:v>4.4234669999999996</c:v>
                </c:pt>
                <c:pt idx="33">
                  <c:v>4.4234669999999996</c:v>
                </c:pt>
                <c:pt idx="34">
                  <c:v>4.4234669999999996</c:v>
                </c:pt>
                <c:pt idx="35">
                  <c:v>4.4234669999999996</c:v>
                </c:pt>
                <c:pt idx="36">
                  <c:v>4.4234669999999996</c:v>
                </c:pt>
                <c:pt idx="37">
                  <c:v>4.4234669999999996</c:v>
                </c:pt>
                <c:pt idx="38">
                  <c:v>4.4234669999999996</c:v>
                </c:pt>
                <c:pt idx="39">
                  <c:v>4.4234669999999996</c:v>
                </c:pt>
                <c:pt idx="40">
                  <c:v>4.4234669999999996</c:v>
                </c:pt>
                <c:pt idx="41">
                  <c:v>4.4234669999999996</c:v>
                </c:pt>
                <c:pt idx="42">
                  <c:v>4.4234669999999996</c:v>
                </c:pt>
                <c:pt idx="43">
                  <c:v>4.4234669999999996</c:v>
                </c:pt>
                <c:pt idx="44">
                  <c:v>4.4234669999999996</c:v>
                </c:pt>
                <c:pt idx="45">
                  <c:v>4.4234669999999996</c:v>
                </c:pt>
                <c:pt idx="46">
                  <c:v>4.4234669999999996</c:v>
                </c:pt>
                <c:pt idx="47">
                  <c:v>4.4234669999999996</c:v>
                </c:pt>
                <c:pt idx="48">
                  <c:v>4.4234669999999996</c:v>
                </c:pt>
                <c:pt idx="49">
                  <c:v>4.4234669999999996</c:v>
                </c:pt>
                <c:pt idx="50">
                  <c:v>4.4234669999999996</c:v>
                </c:pt>
                <c:pt idx="51">
                  <c:v>4.4234669999999996</c:v>
                </c:pt>
                <c:pt idx="52">
                  <c:v>4.4234669999999996</c:v>
                </c:pt>
                <c:pt idx="53">
                  <c:v>4.4234669999999996</c:v>
                </c:pt>
                <c:pt idx="54">
                  <c:v>4.4234669999999996</c:v>
                </c:pt>
              </c:numCache>
            </c:numRef>
          </c:val>
          <c:smooth val="0"/>
          <c:extLst>
            <c:ext xmlns:c16="http://schemas.microsoft.com/office/drawing/2014/chart" uri="{C3380CC4-5D6E-409C-BE32-E72D297353CC}">
              <c16:uniqueId val="{00000002-88C9-4F1C-BFF7-99F7A260F9AD}"/>
            </c:ext>
          </c:extLst>
        </c:ser>
        <c:dLbls>
          <c:showLegendKey val="0"/>
          <c:showVal val="0"/>
          <c:showCatName val="0"/>
          <c:showSerName val="0"/>
          <c:showPercent val="0"/>
          <c:showBubbleSize val="0"/>
        </c:dLbls>
        <c:marker val="1"/>
        <c:smooth val="0"/>
        <c:axId val="2050337072"/>
        <c:axId val="2050337616"/>
      </c:lineChart>
      <c:lineChart>
        <c:grouping val="standard"/>
        <c:varyColors val="0"/>
        <c:ser>
          <c:idx val="0"/>
          <c:order val="0"/>
          <c:tx>
            <c:strRef>
              <c:f>Corn26!$F$97</c:f>
              <c:strCache>
                <c:ptCount val="1"/>
                <c:pt idx="0">
                  <c:v>PLC payment rate model forecast </c:v>
                </c:pt>
              </c:strCache>
            </c:strRef>
          </c:tx>
          <c:spPr>
            <a:ln w="28575" cap="rnd" cmpd="sng" algn="ctr">
              <a:solidFill>
                <a:srgbClr val="CC4499"/>
              </a:solidFill>
              <a:prstDash val="solid"/>
              <a:round/>
            </a:ln>
            <a:effectLst/>
          </c:spPr>
          <c:marker>
            <c:symbol val="diamond"/>
            <c:size val="5"/>
            <c:spPr>
              <a:solidFill>
                <a:srgbClr val="CC4499"/>
              </a:solidFill>
              <a:ln w="9525" cap="flat" cmpd="sng" algn="ctr">
                <a:solidFill>
                  <a:srgbClr val="CC4499"/>
                </a:solidFill>
                <a:prstDash val="solid"/>
                <a:round/>
              </a:ln>
              <a:effectLst/>
            </c:spPr>
          </c:marker>
          <c:dPt>
            <c:idx val="20"/>
            <c:bubble3D val="0"/>
            <c:extLst>
              <c:ext xmlns:c16="http://schemas.microsoft.com/office/drawing/2014/chart" uri="{C3380CC4-5D6E-409C-BE32-E72D297353CC}">
                <c16:uniqueId val="{00000003-88C9-4F1C-BFF7-99F7A260F9AD}"/>
              </c:ext>
            </c:extLst>
          </c:dPt>
          <c:cat>
            <c:numRef>
              <c:f>Corn26!$A$99:$A$244</c:f>
              <c:numCache>
                <c:formatCode>m/d/yyyy</c:formatCode>
                <c:ptCount val="146"/>
                <c:pt idx="0">
                  <c:v>45645</c:v>
                </c:pt>
                <c:pt idx="1">
                  <c:v>45652</c:v>
                </c:pt>
                <c:pt idx="2">
                  <c:v>45659</c:v>
                </c:pt>
                <c:pt idx="3">
                  <c:v>45666</c:v>
                </c:pt>
                <c:pt idx="4">
                  <c:v>45673</c:v>
                </c:pt>
                <c:pt idx="5">
                  <c:v>45680</c:v>
                </c:pt>
                <c:pt idx="6">
                  <c:v>45687</c:v>
                </c:pt>
                <c:pt idx="7">
                  <c:v>45694</c:v>
                </c:pt>
                <c:pt idx="8">
                  <c:v>45701</c:v>
                </c:pt>
                <c:pt idx="9">
                  <c:v>45708</c:v>
                </c:pt>
                <c:pt idx="10">
                  <c:v>45715</c:v>
                </c:pt>
                <c:pt idx="11">
                  <c:v>45722</c:v>
                </c:pt>
                <c:pt idx="12">
                  <c:v>45729</c:v>
                </c:pt>
                <c:pt idx="13">
                  <c:v>45736</c:v>
                </c:pt>
                <c:pt idx="14">
                  <c:v>45743</c:v>
                </c:pt>
                <c:pt idx="15">
                  <c:v>45750</c:v>
                </c:pt>
                <c:pt idx="16">
                  <c:v>45757</c:v>
                </c:pt>
                <c:pt idx="17">
                  <c:v>45764</c:v>
                </c:pt>
                <c:pt idx="18">
                  <c:v>45771</c:v>
                </c:pt>
                <c:pt idx="19">
                  <c:v>45778</c:v>
                </c:pt>
                <c:pt idx="20">
                  <c:v>45785</c:v>
                </c:pt>
                <c:pt idx="21">
                  <c:v>45792</c:v>
                </c:pt>
                <c:pt idx="22">
                  <c:v>45799</c:v>
                </c:pt>
                <c:pt idx="23">
                  <c:v>45806</c:v>
                </c:pt>
                <c:pt idx="24">
                  <c:v>45813</c:v>
                </c:pt>
                <c:pt idx="25">
                  <c:v>45820</c:v>
                </c:pt>
                <c:pt idx="26">
                  <c:v>45827</c:v>
                </c:pt>
                <c:pt idx="27">
                  <c:v>45834</c:v>
                </c:pt>
                <c:pt idx="28">
                  <c:v>45841</c:v>
                </c:pt>
                <c:pt idx="29">
                  <c:v>45848</c:v>
                </c:pt>
                <c:pt idx="30">
                  <c:v>45855</c:v>
                </c:pt>
                <c:pt idx="31">
                  <c:v>45862</c:v>
                </c:pt>
                <c:pt idx="32">
                  <c:v>45869</c:v>
                </c:pt>
                <c:pt idx="33">
                  <c:v>45876</c:v>
                </c:pt>
                <c:pt idx="34">
                  <c:v>45883</c:v>
                </c:pt>
                <c:pt idx="35">
                  <c:v>45890</c:v>
                </c:pt>
                <c:pt idx="36">
                  <c:v>45897</c:v>
                </c:pt>
                <c:pt idx="37">
                  <c:v>45904</c:v>
                </c:pt>
                <c:pt idx="38">
                  <c:v>45911</c:v>
                </c:pt>
                <c:pt idx="39">
                  <c:v>45918</c:v>
                </c:pt>
                <c:pt idx="40">
                  <c:v>45925</c:v>
                </c:pt>
                <c:pt idx="41">
                  <c:v>45932</c:v>
                </c:pt>
                <c:pt idx="42">
                  <c:v>45939</c:v>
                </c:pt>
                <c:pt idx="43">
                  <c:v>45946</c:v>
                </c:pt>
                <c:pt idx="44">
                  <c:v>45953</c:v>
                </c:pt>
                <c:pt idx="45">
                  <c:v>45960</c:v>
                </c:pt>
                <c:pt idx="46">
                  <c:v>45967</c:v>
                </c:pt>
                <c:pt idx="47">
                  <c:v>45974</c:v>
                </c:pt>
                <c:pt idx="48">
                  <c:v>45981</c:v>
                </c:pt>
                <c:pt idx="49">
                  <c:v>45988</c:v>
                </c:pt>
                <c:pt idx="50">
                  <c:v>45995</c:v>
                </c:pt>
                <c:pt idx="51">
                  <c:v>46002</c:v>
                </c:pt>
                <c:pt idx="52">
                  <c:v>46009</c:v>
                </c:pt>
                <c:pt idx="53">
                  <c:v>46016</c:v>
                </c:pt>
                <c:pt idx="54">
                  <c:v>46023</c:v>
                </c:pt>
              </c:numCache>
            </c:numRef>
          </c:cat>
          <c:val>
            <c:numRef>
              <c:f>Corn26!$F$99:$F$244</c:f>
              <c:numCache>
                <c:formatCode>0.00</c:formatCode>
                <c:ptCount val="146"/>
                <c:pt idx="0">
                  <c:v>1.1264E-2</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smooth val="0"/>
          <c:extLst>
            <c:ext xmlns:c16="http://schemas.microsoft.com/office/drawing/2014/chart" uri="{C3380CC4-5D6E-409C-BE32-E72D297353CC}">
              <c16:uniqueId val="{00000004-88C9-4F1C-BFF7-99F7A260F9AD}"/>
            </c:ext>
          </c:extLst>
        </c:ser>
        <c:ser>
          <c:idx val="5"/>
          <c:order val="1"/>
          <c:tx>
            <c:strRef>
              <c:f>Corn26!$G$97</c:f>
              <c:strCache>
                <c:ptCount val="1"/>
                <c:pt idx="0">
                  <c:v>PLC payment rate WASDE projection </c:v>
                </c:pt>
              </c:strCache>
            </c:strRef>
          </c:tx>
          <c:spPr>
            <a:ln w="28575" cap="rnd" cmpd="sng" algn="ctr">
              <a:solidFill>
                <a:schemeClr val="tx1"/>
              </a:solidFill>
              <a:prstDash val="solid"/>
              <a:round/>
            </a:ln>
            <a:effectLst/>
          </c:spPr>
          <c:marker>
            <c:symbol val="diamond"/>
            <c:size val="5"/>
            <c:spPr>
              <a:solidFill>
                <a:schemeClr val="tx1"/>
              </a:solidFill>
              <a:ln w="9525" cap="flat" cmpd="sng" algn="ctr">
                <a:solidFill>
                  <a:schemeClr val="tx1"/>
                </a:solidFill>
                <a:prstDash val="solid"/>
                <a:round/>
              </a:ln>
              <a:effectLst/>
            </c:spPr>
          </c:marker>
          <c:cat>
            <c:numRef>
              <c:f>Corn26!$A$99:$A$244</c:f>
              <c:numCache>
                <c:formatCode>m/d/yyyy</c:formatCode>
                <c:ptCount val="146"/>
                <c:pt idx="0">
                  <c:v>45645</c:v>
                </c:pt>
                <c:pt idx="1">
                  <c:v>45652</c:v>
                </c:pt>
                <c:pt idx="2">
                  <c:v>45659</c:v>
                </c:pt>
                <c:pt idx="3">
                  <c:v>45666</c:v>
                </c:pt>
                <c:pt idx="4">
                  <c:v>45673</c:v>
                </c:pt>
                <c:pt idx="5">
                  <c:v>45680</c:v>
                </c:pt>
                <c:pt idx="6">
                  <c:v>45687</c:v>
                </c:pt>
                <c:pt idx="7">
                  <c:v>45694</c:v>
                </c:pt>
                <c:pt idx="8">
                  <c:v>45701</c:v>
                </c:pt>
                <c:pt idx="9">
                  <c:v>45708</c:v>
                </c:pt>
                <c:pt idx="10">
                  <c:v>45715</c:v>
                </c:pt>
                <c:pt idx="11">
                  <c:v>45722</c:v>
                </c:pt>
                <c:pt idx="12">
                  <c:v>45729</c:v>
                </c:pt>
                <c:pt idx="13">
                  <c:v>45736</c:v>
                </c:pt>
                <c:pt idx="14">
                  <c:v>45743</c:v>
                </c:pt>
                <c:pt idx="15">
                  <c:v>45750</c:v>
                </c:pt>
                <c:pt idx="16">
                  <c:v>45757</c:v>
                </c:pt>
                <c:pt idx="17">
                  <c:v>45764</c:v>
                </c:pt>
                <c:pt idx="18">
                  <c:v>45771</c:v>
                </c:pt>
                <c:pt idx="19">
                  <c:v>45778</c:v>
                </c:pt>
                <c:pt idx="20">
                  <c:v>45785</c:v>
                </c:pt>
                <c:pt idx="21">
                  <c:v>45792</c:v>
                </c:pt>
                <c:pt idx="22">
                  <c:v>45799</c:v>
                </c:pt>
                <c:pt idx="23">
                  <c:v>45806</c:v>
                </c:pt>
                <c:pt idx="24">
                  <c:v>45813</c:v>
                </c:pt>
                <c:pt idx="25">
                  <c:v>45820</c:v>
                </c:pt>
                <c:pt idx="26">
                  <c:v>45827</c:v>
                </c:pt>
                <c:pt idx="27">
                  <c:v>45834</c:v>
                </c:pt>
                <c:pt idx="28">
                  <c:v>45841</c:v>
                </c:pt>
                <c:pt idx="29">
                  <c:v>45848</c:v>
                </c:pt>
                <c:pt idx="30">
                  <c:v>45855</c:v>
                </c:pt>
                <c:pt idx="31">
                  <c:v>45862</c:v>
                </c:pt>
                <c:pt idx="32">
                  <c:v>45869</c:v>
                </c:pt>
                <c:pt idx="33">
                  <c:v>45876</c:v>
                </c:pt>
                <c:pt idx="34">
                  <c:v>45883</c:v>
                </c:pt>
                <c:pt idx="35">
                  <c:v>45890</c:v>
                </c:pt>
                <c:pt idx="36">
                  <c:v>45897</c:v>
                </c:pt>
                <c:pt idx="37">
                  <c:v>45904</c:v>
                </c:pt>
                <c:pt idx="38">
                  <c:v>45911</c:v>
                </c:pt>
                <c:pt idx="39">
                  <c:v>45918</c:v>
                </c:pt>
                <c:pt idx="40">
                  <c:v>45925</c:v>
                </c:pt>
                <c:pt idx="41">
                  <c:v>45932</c:v>
                </c:pt>
                <c:pt idx="42">
                  <c:v>45939</c:v>
                </c:pt>
                <c:pt idx="43">
                  <c:v>45946</c:v>
                </c:pt>
                <c:pt idx="44">
                  <c:v>45953</c:v>
                </c:pt>
                <c:pt idx="45">
                  <c:v>45960</c:v>
                </c:pt>
                <c:pt idx="46">
                  <c:v>45967</c:v>
                </c:pt>
                <c:pt idx="47">
                  <c:v>45974</c:v>
                </c:pt>
                <c:pt idx="48">
                  <c:v>45981</c:v>
                </c:pt>
                <c:pt idx="49">
                  <c:v>45988</c:v>
                </c:pt>
                <c:pt idx="50">
                  <c:v>45995</c:v>
                </c:pt>
                <c:pt idx="51">
                  <c:v>46002</c:v>
                </c:pt>
                <c:pt idx="52">
                  <c:v>46009</c:v>
                </c:pt>
                <c:pt idx="53">
                  <c:v>46016</c:v>
                </c:pt>
                <c:pt idx="54">
                  <c:v>46023</c:v>
                </c:pt>
              </c:numCache>
            </c:numRef>
          </c:cat>
          <c:val>
            <c:numRef>
              <c:f>Corn26!$G$99:$G$244</c:f>
              <c:numCache>
                <c:formatCode>0.00</c:formatCode>
                <c:ptCount val="146"/>
              </c:numCache>
            </c:numRef>
          </c:val>
          <c:smooth val="0"/>
          <c:extLst>
            <c:ext xmlns:c16="http://schemas.microsoft.com/office/drawing/2014/chart" uri="{C3380CC4-5D6E-409C-BE32-E72D297353CC}">
              <c16:uniqueId val="{00000005-88C9-4F1C-BFF7-99F7A260F9AD}"/>
            </c:ext>
          </c:extLst>
        </c:ser>
        <c:dLbls>
          <c:showLegendKey val="0"/>
          <c:showVal val="0"/>
          <c:showCatName val="0"/>
          <c:showSerName val="0"/>
          <c:showPercent val="0"/>
          <c:showBubbleSize val="0"/>
        </c:dLbls>
        <c:marker val="1"/>
        <c:smooth val="0"/>
        <c:axId val="2050332176"/>
        <c:axId val="2050333808"/>
      </c:lineChart>
      <c:catAx>
        <c:axId val="2050337072"/>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Forecast period</a:t>
                </a:r>
              </a:p>
            </c:rich>
          </c:tx>
          <c:layout>
            <c:manualLayout>
              <c:xMode val="edge"/>
              <c:yMode val="edge"/>
              <c:x val="0.40343716037132021"/>
              <c:y val="0.94691595401363926"/>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m/d/yyyy" sourceLinked="0"/>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Arial"/>
                <a:ea typeface="Arial"/>
                <a:cs typeface="Arial"/>
              </a:defRPr>
            </a:pPr>
            <a:endParaRPr lang="en-US"/>
          </a:p>
        </c:txPr>
        <c:crossAx val="2050337616"/>
        <c:crosses val="autoZero"/>
        <c:auto val="0"/>
        <c:lblAlgn val="ctr"/>
        <c:lblOffset val="100"/>
        <c:tickLblSkip val="2"/>
        <c:tickMarkSkip val="1"/>
        <c:noMultiLvlLbl val="0"/>
      </c:catAx>
      <c:valAx>
        <c:axId val="2050337616"/>
        <c:scaling>
          <c:orientation val="minMax"/>
          <c:max val="7"/>
          <c:min val="0"/>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MYA</a:t>
                </a:r>
                <a:r>
                  <a:rPr lang="en-US" baseline="0"/>
                  <a:t> price </a:t>
                </a:r>
                <a:r>
                  <a:rPr lang="en-US"/>
                  <a:t>and ERP ($/bushel)</a:t>
                </a:r>
              </a:p>
            </c:rich>
          </c:tx>
          <c:layout>
            <c:manualLayout>
              <c:xMode val="edge"/>
              <c:yMode val="edge"/>
              <c:x val="1.2274923688434646E-2"/>
              <c:y val="0.31372564082287424"/>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7072"/>
        <c:crosses val="autoZero"/>
        <c:crossBetween val="between"/>
        <c:majorUnit val="0.5"/>
      </c:valAx>
      <c:catAx>
        <c:axId val="2050332176"/>
        <c:scaling>
          <c:orientation val="minMax"/>
        </c:scaling>
        <c:delete val="1"/>
        <c:axPos val="b"/>
        <c:numFmt formatCode="m/d/yyyy" sourceLinked="1"/>
        <c:majorTickMark val="out"/>
        <c:minorTickMark val="none"/>
        <c:tickLblPos val="nextTo"/>
        <c:crossAx val="2050333808"/>
        <c:crosses val="autoZero"/>
        <c:auto val="0"/>
        <c:lblAlgn val="ctr"/>
        <c:lblOffset val="100"/>
        <c:noMultiLvlLbl val="0"/>
      </c:catAx>
      <c:valAx>
        <c:axId val="2050333808"/>
        <c:scaling>
          <c:orientation val="minMax"/>
          <c:max val="1"/>
          <c:min val="0"/>
        </c:scaling>
        <c:delete val="0"/>
        <c:axPos val="r"/>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PLC payment  rate ($/bushel)</a:t>
                </a:r>
              </a:p>
            </c:rich>
          </c:tx>
          <c:layout>
            <c:manualLayout>
              <c:xMode val="edge"/>
              <c:yMode val="edge"/>
              <c:x val="0.77894584315223436"/>
              <c:y val="0.31946437111429937"/>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1"/>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2176"/>
        <c:crosses val="max"/>
        <c:crossBetween val="between"/>
        <c:majorUnit val="0.1"/>
        <c:minorUnit val="0.01"/>
      </c:valAx>
      <c:spPr>
        <a:solidFill>
          <a:srgbClr val="FFFFFF"/>
        </a:solidFill>
        <a:ln w="12700">
          <a:solidFill>
            <a:srgbClr val="808080"/>
          </a:solidFill>
          <a:prstDash val="solid"/>
        </a:ln>
        <a:effectLst/>
      </c:spPr>
    </c:plotArea>
    <c:legend>
      <c:legendPos val="r"/>
      <c:layout>
        <c:manualLayout>
          <c:xMode val="edge"/>
          <c:yMode val="edge"/>
          <c:x val="0.8056897766458383"/>
          <c:y val="0.34582677165354331"/>
          <c:w val="0.19098659568967483"/>
          <c:h val="0.14735335882349518"/>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n-US" sz="1200" b="1" i="0" u="none" strike="noStrike" baseline="0">
                <a:solidFill>
                  <a:srgbClr val="000000"/>
                </a:solidFill>
                <a:latin typeface="Arial"/>
                <a:cs typeface="Arial"/>
              </a:rPr>
              <a:t>Figure 1.  Weekly model and World Agricultural Supply and Demand Estimates (WASDE) forecasts of U.S. wheat producers' marketing year average (MYA) price (season-average price) and implied price loss coverage (PLC) payment rate, marketing year 2025/26</a:t>
            </a:r>
          </a:p>
        </c:rich>
      </c:tx>
      <c:layout>
        <c:manualLayout>
          <c:xMode val="edge"/>
          <c:yMode val="edge"/>
          <c:x val="0.11234417196864199"/>
          <c:y val="2.1711861437830309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74819941222424E-2"/>
          <c:y val="0.15208045087235675"/>
          <c:w val="0.67883704350409568"/>
          <c:h val="0.69440507756811953"/>
        </c:manualLayout>
      </c:layout>
      <c:lineChart>
        <c:grouping val="standard"/>
        <c:varyColors val="0"/>
        <c:ser>
          <c:idx val="6"/>
          <c:order val="2"/>
          <c:tx>
            <c:strRef>
              <c:f>Wheat25!$B$97</c:f>
              <c:strCache>
                <c:ptCount val="1"/>
                <c:pt idx="0">
                  <c:v>MYA price model forecast</c:v>
                </c:pt>
              </c:strCache>
            </c:strRef>
          </c:tx>
          <c:spPr>
            <a:ln w="28575" cap="rnd" cmpd="sng" algn="ctr">
              <a:solidFill>
                <a:srgbClr val="88CCEE"/>
              </a:solidFill>
              <a:prstDash val="solid"/>
              <a:round/>
            </a:ln>
            <a:effectLst/>
          </c:spPr>
          <c:marker>
            <c:symbol val="none"/>
          </c:marker>
          <c:cat>
            <c:numRef>
              <c:f>Wheat25!$A$99:$A$183</c:f>
              <c:numCache>
                <c:formatCode>m/d/yyyy</c:formatCode>
                <c:ptCount val="85"/>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pt idx="60">
                  <c:v>46030</c:v>
                </c:pt>
                <c:pt idx="61">
                  <c:v>46037</c:v>
                </c:pt>
                <c:pt idx="62">
                  <c:v>46044</c:v>
                </c:pt>
                <c:pt idx="63">
                  <c:v>46051</c:v>
                </c:pt>
                <c:pt idx="64">
                  <c:v>46058</c:v>
                </c:pt>
                <c:pt idx="65">
                  <c:v>46065</c:v>
                </c:pt>
                <c:pt idx="66">
                  <c:v>46072</c:v>
                </c:pt>
                <c:pt idx="67">
                  <c:v>46079</c:v>
                </c:pt>
                <c:pt idx="68">
                  <c:v>46086</c:v>
                </c:pt>
                <c:pt idx="69">
                  <c:v>46093</c:v>
                </c:pt>
                <c:pt idx="70">
                  <c:v>46100</c:v>
                </c:pt>
                <c:pt idx="71">
                  <c:v>46107</c:v>
                </c:pt>
                <c:pt idx="72">
                  <c:v>46114</c:v>
                </c:pt>
                <c:pt idx="73">
                  <c:v>46121</c:v>
                </c:pt>
                <c:pt idx="74">
                  <c:v>46128</c:v>
                </c:pt>
                <c:pt idx="75">
                  <c:v>46135</c:v>
                </c:pt>
                <c:pt idx="76">
                  <c:v>46142</c:v>
                </c:pt>
                <c:pt idx="77">
                  <c:v>46149</c:v>
                </c:pt>
                <c:pt idx="78">
                  <c:v>46156</c:v>
                </c:pt>
                <c:pt idx="79">
                  <c:v>46163</c:v>
                </c:pt>
                <c:pt idx="80">
                  <c:v>46170</c:v>
                </c:pt>
                <c:pt idx="81">
                  <c:v>46177</c:v>
                </c:pt>
                <c:pt idx="82">
                  <c:v>46184</c:v>
                </c:pt>
                <c:pt idx="83">
                  <c:v>46191</c:v>
                </c:pt>
                <c:pt idx="84">
                  <c:v>46198</c:v>
                </c:pt>
              </c:numCache>
            </c:numRef>
          </c:cat>
          <c:val>
            <c:numRef>
              <c:f>Wheat25!$B$99:$B$183</c:f>
              <c:numCache>
                <c:formatCode>0.00</c:formatCode>
                <c:ptCount val="85"/>
                <c:pt idx="0">
                  <c:v>5.8399385347239603</c:v>
                </c:pt>
                <c:pt idx="1">
                  <c:v>6.0100817585633797</c:v>
                </c:pt>
                <c:pt idx="2">
                  <c:v>5.82160929704545</c:v>
                </c:pt>
                <c:pt idx="3">
                  <c:v>5.8848256657892204</c:v>
                </c:pt>
                <c:pt idx="4">
                  <c:v>5.9479469367293998</c:v>
                </c:pt>
                <c:pt idx="5">
                  <c:v>5.7774689498928096</c:v>
                </c:pt>
                <c:pt idx="6">
                  <c:v>5.8512737725159303</c:v>
                </c:pt>
                <c:pt idx="7">
                  <c:v>5.8620470072864297</c:v>
                </c:pt>
                <c:pt idx="8">
                  <c:v>5.8171266757041797</c:v>
                </c:pt>
                <c:pt idx="9">
                  <c:v>5.8452863887926902</c:v>
                </c:pt>
                <c:pt idx="10">
                  <c:v>6.0413951588180197</c:v>
                </c:pt>
                <c:pt idx="11">
                  <c:v>6.1805448993732499</c:v>
                </c:pt>
                <c:pt idx="12">
                  <c:v>6.3407770000000001</c:v>
                </c:pt>
                <c:pt idx="13">
                  <c:v>6.2910769999999996</c:v>
                </c:pt>
                <c:pt idx="14">
                  <c:v>6.4204080000000001</c:v>
                </c:pt>
                <c:pt idx="15">
                  <c:v>6.0768950000000004</c:v>
                </c:pt>
                <c:pt idx="16">
                  <c:v>5.9697630000000004</c:v>
                </c:pt>
                <c:pt idx="17">
                  <c:v>6.1095389999999998</c:v>
                </c:pt>
                <c:pt idx="18">
                  <c:v>6.117299</c:v>
                </c:pt>
                <c:pt idx="19">
                  <c:v>5.9238819999999999</c:v>
                </c:pt>
                <c:pt idx="20">
                  <c:v>5.9374140000000004</c:v>
                </c:pt>
                <c:pt idx="21">
                  <c:v>5.9378590000000004</c:v>
                </c:pt>
                <c:pt idx="22">
                  <c:v>5.9616280000000001</c:v>
                </c:pt>
                <c:pt idx="23">
                  <c:v>5.8129860000000004</c:v>
                </c:pt>
                <c:pt idx="24">
                  <c:v>5.6296530000000002</c:v>
                </c:pt>
                <c:pt idx="25">
                  <c:v>5.6228170000000004</c:v>
                </c:pt>
                <c:pt idx="26">
                  <c:v>5.5686989999999996</c:v>
                </c:pt>
                <c:pt idx="27">
                  <c:v>5.7256669999999996</c:v>
                </c:pt>
                <c:pt idx="28">
                  <c:v>5.6857240000000004</c:v>
                </c:pt>
                <c:pt idx="29">
                  <c:v>5.7785299999999999</c:v>
                </c:pt>
                <c:pt idx="30">
                  <c:v>5.6389820000000004</c:v>
                </c:pt>
                <c:pt idx="31">
                  <c:v>6.0689840000000004</c:v>
                </c:pt>
                <c:pt idx="32">
                  <c:v>5.6000290000000001</c:v>
                </c:pt>
                <c:pt idx="33">
                  <c:v>5.7257290000000003</c:v>
                </c:pt>
                <c:pt idx="34">
                  <c:v>5.6696039999999996</c:v>
                </c:pt>
                <c:pt idx="35">
                  <c:v>5.5049789999999996</c:v>
                </c:pt>
                <c:pt idx="36">
                  <c:v>5.5382939999999996</c:v>
                </c:pt>
                <c:pt idx="37">
                  <c:v>5.4479199999999999</c:v>
                </c:pt>
                <c:pt idx="38">
                  <c:v>5.4114329999999997</c:v>
                </c:pt>
                <c:pt idx="39">
                  <c:v>5.3034480000000004</c:v>
                </c:pt>
                <c:pt idx="40">
                  <c:v>5.3073610000000002</c:v>
                </c:pt>
                <c:pt idx="41">
                  <c:v>5.2364569999999997</c:v>
                </c:pt>
                <c:pt idx="42">
                  <c:v>5.2069640000000001</c:v>
                </c:pt>
                <c:pt idx="43">
                  <c:v>5.2234230000000004</c:v>
                </c:pt>
                <c:pt idx="44">
                  <c:v>5.2427400000000004</c:v>
                </c:pt>
                <c:pt idx="45">
                  <c:v>5.2545640000000002</c:v>
                </c:pt>
                <c:pt idx="46">
                  <c:v>5.155265</c:v>
                </c:pt>
                <c:pt idx="47">
                  <c:v>5.1151939999999998</c:v>
                </c:pt>
                <c:pt idx="48">
                  <c:v>5.0891039999999998</c:v>
                </c:pt>
                <c:pt idx="49">
                  <c:v>5.1398239999999999</c:v>
                </c:pt>
                <c:pt idx="50">
                  <c:v>5.1771630000000002</c:v>
                </c:pt>
                <c:pt idx="51">
                  <c:v>5.2168919999999996</c:v>
                </c:pt>
                <c:pt idx="52">
                  <c:v>5.2512720000000002</c:v>
                </c:pt>
                <c:pt idx="53">
                  <c:v>5.1874789999999997</c:v>
                </c:pt>
                <c:pt idx="54">
                  <c:v>5.2067310000000004</c:v>
                </c:pt>
                <c:pt idx="55">
                  <c:v>5.2275309999999999</c:v>
                </c:pt>
                <c:pt idx="56">
                  <c:v>5.1910860000000003</c:v>
                </c:pt>
                <c:pt idx="57">
                  <c:v>5.0629569999999999</c:v>
                </c:pt>
                <c:pt idx="58">
                  <c:v>5.1115849999999998</c:v>
                </c:pt>
                <c:pt idx="59">
                  <c:v>5.0537539999999996</c:v>
                </c:pt>
              </c:numCache>
            </c:numRef>
          </c:val>
          <c:smooth val="0"/>
          <c:extLst>
            <c:ext xmlns:c16="http://schemas.microsoft.com/office/drawing/2014/chart" uri="{C3380CC4-5D6E-409C-BE32-E72D297353CC}">
              <c16:uniqueId val="{00000000-1C0C-40C2-947C-6C4997B2BE19}"/>
            </c:ext>
          </c:extLst>
        </c:ser>
        <c:ser>
          <c:idx val="2"/>
          <c:order val="3"/>
          <c:tx>
            <c:strRef>
              <c:f>Wheat25!$C$97</c:f>
              <c:strCache>
                <c:ptCount val="1"/>
                <c:pt idx="0">
                  <c:v>MYA price WASDE projection</c:v>
                </c:pt>
              </c:strCache>
            </c:strRef>
          </c:tx>
          <c:spPr>
            <a:ln w="28575" cap="rnd" cmpd="sng" algn="ctr">
              <a:solidFill>
                <a:srgbClr val="44AA99"/>
              </a:solidFill>
              <a:prstDash val="solid"/>
              <a:round/>
            </a:ln>
            <a:effectLst/>
          </c:spPr>
          <c:marker>
            <c:symbol val="none"/>
          </c:marker>
          <c:cat>
            <c:numRef>
              <c:f>Wheat25!$A$99:$A$183</c:f>
              <c:numCache>
                <c:formatCode>m/d/yyyy</c:formatCode>
                <c:ptCount val="85"/>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pt idx="60">
                  <c:v>46030</c:v>
                </c:pt>
                <c:pt idx="61">
                  <c:v>46037</c:v>
                </c:pt>
                <c:pt idx="62">
                  <c:v>46044</c:v>
                </c:pt>
                <c:pt idx="63">
                  <c:v>46051</c:v>
                </c:pt>
                <c:pt idx="64">
                  <c:v>46058</c:v>
                </c:pt>
                <c:pt idx="65">
                  <c:v>46065</c:v>
                </c:pt>
                <c:pt idx="66">
                  <c:v>46072</c:v>
                </c:pt>
                <c:pt idx="67">
                  <c:v>46079</c:v>
                </c:pt>
                <c:pt idx="68">
                  <c:v>46086</c:v>
                </c:pt>
                <c:pt idx="69">
                  <c:v>46093</c:v>
                </c:pt>
                <c:pt idx="70">
                  <c:v>46100</c:v>
                </c:pt>
                <c:pt idx="71">
                  <c:v>46107</c:v>
                </c:pt>
                <c:pt idx="72">
                  <c:v>46114</c:v>
                </c:pt>
                <c:pt idx="73">
                  <c:v>46121</c:v>
                </c:pt>
                <c:pt idx="74">
                  <c:v>46128</c:v>
                </c:pt>
                <c:pt idx="75">
                  <c:v>46135</c:v>
                </c:pt>
                <c:pt idx="76">
                  <c:v>46142</c:v>
                </c:pt>
                <c:pt idx="77">
                  <c:v>46149</c:v>
                </c:pt>
                <c:pt idx="78">
                  <c:v>46156</c:v>
                </c:pt>
                <c:pt idx="79">
                  <c:v>46163</c:v>
                </c:pt>
                <c:pt idx="80">
                  <c:v>46170</c:v>
                </c:pt>
                <c:pt idx="81">
                  <c:v>46177</c:v>
                </c:pt>
                <c:pt idx="82">
                  <c:v>46184</c:v>
                </c:pt>
                <c:pt idx="83">
                  <c:v>46191</c:v>
                </c:pt>
                <c:pt idx="84">
                  <c:v>46198</c:v>
                </c:pt>
              </c:numCache>
            </c:numRef>
          </c:cat>
          <c:val>
            <c:numRef>
              <c:f>Wheat25!$C$99:$C$183</c:f>
              <c:numCache>
                <c:formatCode>0.00</c:formatCode>
                <c:ptCount val="85"/>
                <c:pt idx="26">
                  <c:v>5.3</c:v>
                </c:pt>
                <c:pt idx="27">
                  <c:v>5.3</c:v>
                </c:pt>
                <c:pt idx="28">
                  <c:v>5.3</c:v>
                </c:pt>
                <c:pt idx="29">
                  <c:v>5.3</c:v>
                </c:pt>
                <c:pt idx="30">
                  <c:v>5.4</c:v>
                </c:pt>
                <c:pt idx="31">
                  <c:v>5.4</c:v>
                </c:pt>
                <c:pt idx="32">
                  <c:v>5.4</c:v>
                </c:pt>
                <c:pt idx="33">
                  <c:v>5.4</c:v>
                </c:pt>
                <c:pt idx="34">
                  <c:v>5.4</c:v>
                </c:pt>
                <c:pt idx="35">
                  <c:v>5.4</c:v>
                </c:pt>
                <c:pt idx="36">
                  <c:v>5.4</c:v>
                </c:pt>
                <c:pt idx="37">
                  <c:v>5.4</c:v>
                </c:pt>
                <c:pt idx="38">
                  <c:v>5.4</c:v>
                </c:pt>
                <c:pt idx="39">
                  <c:v>5.3</c:v>
                </c:pt>
                <c:pt idx="40">
                  <c:v>5.3</c:v>
                </c:pt>
                <c:pt idx="41">
                  <c:v>5.3</c:v>
                </c:pt>
                <c:pt idx="42">
                  <c:v>5.3</c:v>
                </c:pt>
                <c:pt idx="43">
                  <c:v>5.3</c:v>
                </c:pt>
                <c:pt idx="44">
                  <c:v>5.0999999999999996</c:v>
                </c:pt>
                <c:pt idx="45">
                  <c:v>5.0999999999999996</c:v>
                </c:pt>
                <c:pt idx="46">
                  <c:v>5.0999999999999996</c:v>
                </c:pt>
                <c:pt idx="47">
                  <c:v>5.0999999999999996</c:v>
                </c:pt>
                <c:pt idx="48">
                  <c:v>5.0999999999999996</c:v>
                </c:pt>
                <c:pt idx="49">
                  <c:v>5.0999999999999996</c:v>
                </c:pt>
                <c:pt idx="50">
                  <c:v>5.0999999999999996</c:v>
                </c:pt>
                <c:pt idx="51">
                  <c:v>5.0999999999999996</c:v>
                </c:pt>
                <c:pt idx="52">
                  <c:v>5.0999999999999996</c:v>
                </c:pt>
                <c:pt idx="53">
                  <c:v>5</c:v>
                </c:pt>
                <c:pt idx="54">
                  <c:v>5</c:v>
                </c:pt>
                <c:pt idx="55">
                  <c:v>5</c:v>
                </c:pt>
                <c:pt idx="56">
                  <c:v>5</c:v>
                </c:pt>
                <c:pt idx="57">
                  <c:v>5</c:v>
                </c:pt>
                <c:pt idx="58">
                  <c:v>5</c:v>
                </c:pt>
                <c:pt idx="59">
                  <c:v>5</c:v>
                </c:pt>
              </c:numCache>
            </c:numRef>
          </c:val>
          <c:smooth val="0"/>
          <c:extLst>
            <c:ext xmlns:c16="http://schemas.microsoft.com/office/drawing/2014/chart" uri="{C3380CC4-5D6E-409C-BE32-E72D297353CC}">
              <c16:uniqueId val="{00000001-1C0C-40C2-947C-6C4997B2BE19}"/>
            </c:ext>
          </c:extLst>
        </c:ser>
        <c:ser>
          <c:idx val="1"/>
          <c:order val="4"/>
          <c:tx>
            <c:strRef>
              <c:f>Wheat25!$E$97</c:f>
              <c:strCache>
                <c:ptCount val="1"/>
                <c:pt idx="0">
                  <c:v>Effective reference price (ERP)</c:v>
                </c:pt>
              </c:strCache>
            </c:strRef>
          </c:tx>
          <c:spPr>
            <a:ln w="28575" cap="rnd" cmpd="sng" algn="ctr">
              <a:solidFill>
                <a:schemeClr val="accent4">
                  <a:shade val="95000"/>
                  <a:satMod val="105000"/>
                </a:schemeClr>
              </a:solidFill>
              <a:prstDash val="sysDash"/>
              <a:round/>
            </a:ln>
            <a:effectLst/>
          </c:spPr>
          <c:marker>
            <c:symbol val="none"/>
          </c:marker>
          <c:cat>
            <c:numRef>
              <c:f>Wheat25!$A$99:$A$183</c:f>
              <c:numCache>
                <c:formatCode>m/d/yyyy</c:formatCode>
                <c:ptCount val="85"/>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pt idx="60">
                  <c:v>46030</c:v>
                </c:pt>
                <c:pt idx="61">
                  <c:v>46037</c:v>
                </c:pt>
                <c:pt idx="62">
                  <c:v>46044</c:v>
                </c:pt>
                <c:pt idx="63">
                  <c:v>46051</c:v>
                </c:pt>
                <c:pt idx="64">
                  <c:v>46058</c:v>
                </c:pt>
                <c:pt idx="65">
                  <c:v>46065</c:v>
                </c:pt>
                <c:pt idx="66">
                  <c:v>46072</c:v>
                </c:pt>
                <c:pt idx="67">
                  <c:v>46079</c:v>
                </c:pt>
                <c:pt idx="68">
                  <c:v>46086</c:v>
                </c:pt>
                <c:pt idx="69">
                  <c:v>46093</c:v>
                </c:pt>
                <c:pt idx="70">
                  <c:v>46100</c:v>
                </c:pt>
                <c:pt idx="71">
                  <c:v>46107</c:v>
                </c:pt>
                <c:pt idx="72">
                  <c:v>46114</c:v>
                </c:pt>
                <c:pt idx="73">
                  <c:v>46121</c:v>
                </c:pt>
                <c:pt idx="74">
                  <c:v>46128</c:v>
                </c:pt>
                <c:pt idx="75">
                  <c:v>46135</c:v>
                </c:pt>
                <c:pt idx="76">
                  <c:v>46142</c:v>
                </c:pt>
                <c:pt idx="77">
                  <c:v>46149</c:v>
                </c:pt>
                <c:pt idx="78">
                  <c:v>46156</c:v>
                </c:pt>
                <c:pt idx="79">
                  <c:v>46163</c:v>
                </c:pt>
                <c:pt idx="80">
                  <c:v>46170</c:v>
                </c:pt>
                <c:pt idx="81">
                  <c:v>46177</c:v>
                </c:pt>
                <c:pt idx="82">
                  <c:v>46184</c:v>
                </c:pt>
                <c:pt idx="83">
                  <c:v>46191</c:v>
                </c:pt>
                <c:pt idx="84">
                  <c:v>46198</c:v>
                </c:pt>
              </c:numCache>
            </c:numRef>
          </c:cat>
          <c:val>
            <c:numRef>
              <c:f>Wheat25!$E$99:$E$183</c:f>
              <c:numCache>
                <c:formatCode>0.00</c:formatCode>
                <c:ptCount val="85"/>
                <c:pt idx="0">
                  <c:v>6.35</c:v>
                </c:pt>
                <c:pt idx="1">
                  <c:v>6.35</c:v>
                </c:pt>
                <c:pt idx="2">
                  <c:v>6.35</c:v>
                </c:pt>
                <c:pt idx="3">
                  <c:v>6.35</c:v>
                </c:pt>
                <c:pt idx="4">
                  <c:v>6.35</c:v>
                </c:pt>
                <c:pt idx="5">
                  <c:v>6.35</c:v>
                </c:pt>
                <c:pt idx="6">
                  <c:v>6.35</c:v>
                </c:pt>
                <c:pt idx="7">
                  <c:v>6.35</c:v>
                </c:pt>
                <c:pt idx="8">
                  <c:v>6.35</c:v>
                </c:pt>
                <c:pt idx="9">
                  <c:v>6.35</c:v>
                </c:pt>
                <c:pt idx="10">
                  <c:v>6.35</c:v>
                </c:pt>
                <c:pt idx="11">
                  <c:v>6.35</c:v>
                </c:pt>
                <c:pt idx="12">
                  <c:v>6.35</c:v>
                </c:pt>
                <c:pt idx="13">
                  <c:v>6.35</c:v>
                </c:pt>
                <c:pt idx="14">
                  <c:v>6.35</c:v>
                </c:pt>
                <c:pt idx="15">
                  <c:v>6.35</c:v>
                </c:pt>
                <c:pt idx="16">
                  <c:v>6.35</c:v>
                </c:pt>
                <c:pt idx="17">
                  <c:v>6.35</c:v>
                </c:pt>
                <c:pt idx="18">
                  <c:v>6.35</c:v>
                </c:pt>
                <c:pt idx="19">
                  <c:v>6.35</c:v>
                </c:pt>
                <c:pt idx="20">
                  <c:v>6.35</c:v>
                </c:pt>
                <c:pt idx="21">
                  <c:v>6.35</c:v>
                </c:pt>
                <c:pt idx="22">
                  <c:v>6.35</c:v>
                </c:pt>
                <c:pt idx="23">
                  <c:v>6.35</c:v>
                </c:pt>
                <c:pt idx="24">
                  <c:v>6.35</c:v>
                </c:pt>
                <c:pt idx="25">
                  <c:v>6.35</c:v>
                </c:pt>
                <c:pt idx="26">
                  <c:v>6.35</c:v>
                </c:pt>
                <c:pt idx="27">
                  <c:v>6.35</c:v>
                </c:pt>
                <c:pt idx="28">
                  <c:v>6.35</c:v>
                </c:pt>
                <c:pt idx="29">
                  <c:v>6.35</c:v>
                </c:pt>
                <c:pt idx="30">
                  <c:v>6.35</c:v>
                </c:pt>
                <c:pt idx="31">
                  <c:v>6.35</c:v>
                </c:pt>
                <c:pt idx="32">
                  <c:v>6.35</c:v>
                </c:pt>
                <c:pt idx="33">
                  <c:v>6.35</c:v>
                </c:pt>
                <c:pt idx="34">
                  <c:v>6.35</c:v>
                </c:pt>
                <c:pt idx="35">
                  <c:v>6.35</c:v>
                </c:pt>
                <c:pt idx="36">
                  <c:v>6.35</c:v>
                </c:pt>
                <c:pt idx="37">
                  <c:v>6.35</c:v>
                </c:pt>
                <c:pt idx="38">
                  <c:v>6.35</c:v>
                </c:pt>
                <c:pt idx="39">
                  <c:v>6.35</c:v>
                </c:pt>
                <c:pt idx="40">
                  <c:v>6.35</c:v>
                </c:pt>
                <c:pt idx="41">
                  <c:v>6.35</c:v>
                </c:pt>
                <c:pt idx="42">
                  <c:v>6.35</c:v>
                </c:pt>
                <c:pt idx="43">
                  <c:v>6.35</c:v>
                </c:pt>
                <c:pt idx="44">
                  <c:v>6.35</c:v>
                </c:pt>
                <c:pt idx="45">
                  <c:v>6.35</c:v>
                </c:pt>
                <c:pt idx="46">
                  <c:v>6.35</c:v>
                </c:pt>
                <c:pt idx="47">
                  <c:v>6.35</c:v>
                </c:pt>
                <c:pt idx="48">
                  <c:v>6.35</c:v>
                </c:pt>
                <c:pt idx="49">
                  <c:v>6.35</c:v>
                </c:pt>
                <c:pt idx="50">
                  <c:v>6.35</c:v>
                </c:pt>
                <c:pt idx="51">
                  <c:v>6.35</c:v>
                </c:pt>
                <c:pt idx="52">
                  <c:v>6.35</c:v>
                </c:pt>
                <c:pt idx="53">
                  <c:v>6.35</c:v>
                </c:pt>
                <c:pt idx="54">
                  <c:v>6.35</c:v>
                </c:pt>
                <c:pt idx="55">
                  <c:v>6.35</c:v>
                </c:pt>
                <c:pt idx="56">
                  <c:v>6.35</c:v>
                </c:pt>
                <c:pt idx="57">
                  <c:v>6.35</c:v>
                </c:pt>
                <c:pt idx="58">
                  <c:v>6.35</c:v>
                </c:pt>
                <c:pt idx="59">
                  <c:v>6.35</c:v>
                </c:pt>
                <c:pt idx="60">
                  <c:v>6.35</c:v>
                </c:pt>
                <c:pt idx="61">
                  <c:v>6.35</c:v>
                </c:pt>
                <c:pt idx="62">
                  <c:v>6.35</c:v>
                </c:pt>
                <c:pt idx="63">
                  <c:v>6.35</c:v>
                </c:pt>
                <c:pt idx="64">
                  <c:v>6.35</c:v>
                </c:pt>
                <c:pt idx="65">
                  <c:v>6.35</c:v>
                </c:pt>
                <c:pt idx="66">
                  <c:v>6.35</c:v>
                </c:pt>
                <c:pt idx="67">
                  <c:v>6.35</c:v>
                </c:pt>
                <c:pt idx="68">
                  <c:v>6.35</c:v>
                </c:pt>
                <c:pt idx="69">
                  <c:v>6.35</c:v>
                </c:pt>
                <c:pt idx="70">
                  <c:v>6.35</c:v>
                </c:pt>
                <c:pt idx="71">
                  <c:v>6.35</c:v>
                </c:pt>
                <c:pt idx="72">
                  <c:v>6.35</c:v>
                </c:pt>
                <c:pt idx="73">
                  <c:v>6.35</c:v>
                </c:pt>
                <c:pt idx="74">
                  <c:v>6.35</c:v>
                </c:pt>
                <c:pt idx="75">
                  <c:v>6.35</c:v>
                </c:pt>
                <c:pt idx="76">
                  <c:v>6.35</c:v>
                </c:pt>
                <c:pt idx="77">
                  <c:v>6.35</c:v>
                </c:pt>
                <c:pt idx="78">
                  <c:v>6.35</c:v>
                </c:pt>
                <c:pt idx="79">
                  <c:v>6.35</c:v>
                </c:pt>
                <c:pt idx="80">
                  <c:v>6.35</c:v>
                </c:pt>
                <c:pt idx="81">
                  <c:v>6.35</c:v>
                </c:pt>
                <c:pt idx="82">
                  <c:v>6.35</c:v>
                </c:pt>
                <c:pt idx="83">
                  <c:v>6.35</c:v>
                </c:pt>
                <c:pt idx="84">
                  <c:v>6.35</c:v>
                </c:pt>
              </c:numCache>
            </c:numRef>
          </c:val>
          <c:smooth val="0"/>
          <c:extLst>
            <c:ext xmlns:c16="http://schemas.microsoft.com/office/drawing/2014/chart" uri="{C3380CC4-5D6E-409C-BE32-E72D297353CC}">
              <c16:uniqueId val="{00000002-1C0C-40C2-947C-6C4997B2BE19}"/>
            </c:ext>
          </c:extLst>
        </c:ser>
        <c:dLbls>
          <c:showLegendKey val="0"/>
          <c:showVal val="0"/>
          <c:showCatName val="0"/>
          <c:showSerName val="0"/>
          <c:showPercent val="0"/>
          <c:showBubbleSize val="0"/>
        </c:dLbls>
        <c:marker val="1"/>
        <c:smooth val="0"/>
        <c:axId val="2050337072"/>
        <c:axId val="2050337616"/>
      </c:lineChart>
      <c:lineChart>
        <c:grouping val="standard"/>
        <c:varyColors val="0"/>
        <c:ser>
          <c:idx val="0"/>
          <c:order val="0"/>
          <c:tx>
            <c:strRef>
              <c:f>Wheat25!$F$97</c:f>
              <c:strCache>
                <c:ptCount val="1"/>
                <c:pt idx="0">
                  <c:v>PLC payment rate model forecast </c:v>
                </c:pt>
              </c:strCache>
            </c:strRef>
          </c:tx>
          <c:spPr>
            <a:ln w="28575" cap="rnd" cmpd="sng" algn="ctr">
              <a:solidFill>
                <a:srgbClr val="CC4499"/>
              </a:solidFill>
              <a:prstDash val="solid"/>
              <a:round/>
            </a:ln>
            <a:effectLst/>
          </c:spPr>
          <c:marker>
            <c:symbol val="diamond"/>
            <c:size val="5"/>
            <c:spPr>
              <a:solidFill>
                <a:srgbClr val="CC4499"/>
              </a:solidFill>
              <a:ln w="9525" cap="flat" cmpd="sng" algn="ctr">
                <a:solidFill>
                  <a:srgbClr val="CC4499"/>
                </a:solidFill>
                <a:prstDash val="solid"/>
                <a:round/>
              </a:ln>
              <a:effectLst/>
            </c:spPr>
          </c:marker>
          <c:dPt>
            <c:idx val="20"/>
            <c:bubble3D val="0"/>
            <c:extLst>
              <c:ext xmlns:c16="http://schemas.microsoft.com/office/drawing/2014/chart" uri="{C3380CC4-5D6E-409C-BE32-E72D297353CC}">
                <c16:uniqueId val="{00000003-1C0C-40C2-947C-6C4997B2BE19}"/>
              </c:ext>
            </c:extLst>
          </c:dPt>
          <c:cat>
            <c:numRef>
              <c:f>Wheat25!$A$99:$A$183</c:f>
              <c:numCache>
                <c:formatCode>m/d/yyyy</c:formatCode>
                <c:ptCount val="85"/>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pt idx="60">
                  <c:v>46030</c:v>
                </c:pt>
                <c:pt idx="61">
                  <c:v>46037</c:v>
                </c:pt>
                <c:pt idx="62">
                  <c:v>46044</c:v>
                </c:pt>
                <c:pt idx="63">
                  <c:v>46051</c:v>
                </c:pt>
                <c:pt idx="64">
                  <c:v>46058</c:v>
                </c:pt>
                <c:pt idx="65">
                  <c:v>46065</c:v>
                </c:pt>
                <c:pt idx="66">
                  <c:v>46072</c:v>
                </c:pt>
                <c:pt idx="67">
                  <c:v>46079</c:v>
                </c:pt>
                <c:pt idx="68">
                  <c:v>46086</c:v>
                </c:pt>
                <c:pt idx="69">
                  <c:v>46093</c:v>
                </c:pt>
                <c:pt idx="70">
                  <c:v>46100</c:v>
                </c:pt>
                <c:pt idx="71">
                  <c:v>46107</c:v>
                </c:pt>
                <c:pt idx="72">
                  <c:v>46114</c:v>
                </c:pt>
                <c:pt idx="73">
                  <c:v>46121</c:v>
                </c:pt>
                <c:pt idx="74">
                  <c:v>46128</c:v>
                </c:pt>
                <c:pt idx="75">
                  <c:v>46135</c:v>
                </c:pt>
                <c:pt idx="76">
                  <c:v>46142</c:v>
                </c:pt>
                <c:pt idx="77">
                  <c:v>46149</c:v>
                </c:pt>
                <c:pt idx="78">
                  <c:v>46156</c:v>
                </c:pt>
                <c:pt idx="79">
                  <c:v>46163</c:v>
                </c:pt>
                <c:pt idx="80">
                  <c:v>46170</c:v>
                </c:pt>
                <c:pt idx="81">
                  <c:v>46177</c:v>
                </c:pt>
                <c:pt idx="82">
                  <c:v>46184</c:v>
                </c:pt>
                <c:pt idx="83">
                  <c:v>46191</c:v>
                </c:pt>
                <c:pt idx="84">
                  <c:v>46198</c:v>
                </c:pt>
              </c:numCache>
            </c:numRef>
          </c:cat>
          <c:val>
            <c:numRef>
              <c:f>Wheat25!$F$99:$F$183</c:f>
              <c:numCache>
                <c:formatCode>0.00</c:formatCode>
                <c:ptCount val="85"/>
                <c:pt idx="0">
                  <c:v>0.51006099999999999</c:v>
                </c:pt>
                <c:pt idx="1">
                  <c:v>0.339918</c:v>
                </c:pt>
                <c:pt idx="2">
                  <c:v>0.52839100000000006</c:v>
                </c:pt>
                <c:pt idx="3">
                  <c:v>0.46517399999999998</c:v>
                </c:pt>
                <c:pt idx="4">
                  <c:v>0.40205299999999999</c:v>
                </c:pt>
                <c:pt idx="5">
                  <c:v>0.57253100000000001</c:v>
                </c:pt>
                <c:pt idx="6">
                  <c:v>0.498726</c:v>
                </c:pt>
                <c:pt idx="7">
                  <c:v>0.48795300000000003</c:v>
                </c:pt>
                <c:pt idx="8">
                  <c:v>0.53287300000000004</c:v>
                </c:pt>
                <c:pt idx="9">
                  <c:v>0.504714</c:v>
                </c:pt>
                <c:pt idx="10">
                  <c:v>0.30860500000000002</c:v>
                </c:pt>
                <c:pt idx="11">
                  <c:v>0.16945499999999999</c:v>
                </c:pt>
                <c:pt idx="12">
                  <c:v>9.2230000000000003E-3</c:v>
                </c:pt>
                <c:pt idx="13">
                  <c:v>5.8923000000000003E-2</c:v>
                </c:pt>
                <c:pt idx="14">
                  <c:v>0</c:v>
                </c:pt>
                <c:pt idx="15">
                  <c:v>0.27310499999999999</c:v>
                </c:pt>
                <c:pt idx="16">
                  <c:v>0.381581</c:v>
                </c:pt>
                <c:pt idx="17">
                  <c:v>0.24046100000000001</c:v>
                </c:pt>
                <c:pt idx="18">
                  <c:v>0.23270099999999999</c:v>
                </c:pt>
                <c:pt idx="19">
                  <c:v>0.426118</c:v>
                </c:pt>
                <c:pt idx="20">
                  <c:v>0.41258600000000001</c:v>
                </c:pt>
                <c:pt idx="21">
                  <c:v>0.41214099999999998</c:v>
                </c:pt>
                <c:pt idx="22">
                  <c:v>0.388372</c:v>
                </c:pt>
                <c:pt idx="23">
                  <c:v>0.53701399999999999</c:v>
                </c:pt>
                <c:pt idx="24">
                  <c:v>0.72034699999999996</c:v>
                </c:pt>
                <c:pt idx="25">
                  <c:v>0.72718300000000002</c:v>
                </c:pt>
                <c:pt idx="26">
                  <c:v>0.78130100000000002</c:v>
                </c:pt>
                <c:pt idx="27">
                  <c:v>0.62433300000000003</c:v>
                </c:pt>
                <c:pt idx="28">
                  <c:v>0.66427599999999998</c:v>
                </c:pt>
                <c:pt idx="29">
                  <c:v>0.57147000000000003</c:v>
                </c:pt>
                <c:pt idx="30">
                  <c:v>0.71101800000000004</c:v>
                </c:pt>
                <c:pt idx="31">
                  <c:v>0.28101599999999999</c:v>
                </c:pt>
                <c:pt idx="32">
                  <c:v>0.74997100000000005</c:v>
                </c:pt>
                <c:pt idx="33">
                  <c:v>0.62427100000000002</c:v>
                </c:pt>
                <c:pt idx="34">
                  <c:v>0.680396</c:v>
                </c:pt>
                <c:pt idx="35">
                  <c:v>0.84502100000000002</c:v>
                </c:pt>
                <c:pt idx="36">
                  <c:v>0.81170600000000004</c:v>
                </c:pt>
                <c:pt idx="37">
                  <c:v>0.90207999999999999</c:v>
                </c:pt>
                <c:pt idx="38">
                  <c:v>0.93856700000000004</c:v>
                </c:pt>
                <c:pt idx="39">
                  <c:v>1.0465519999999999</c:v>
                </c:pt>
                <c:pt idx="40">
                  <c:v>1.0426390000000001</c:v>
                </c:pt>
                <c:pt idx="41">
                  <c:v>1.1135429999999999</c:v>
                </c:pt>
                <c:pt idx="42">
                  <c:v>1.1430359999999999</c:v>
                </c:pt>
                <c:pt idx="43">
                  <c:v>1.1265769999999999</c:v>
                </c:pt>
                <c:pt idx="44">
                  <c:v>1.1072599999999999</c:v>
                </c:pt>
                <c:pt idx="45">
                  <c:v>1.0954360000000001</c:v>
                </c:pt>
                <c:pt idx="46">
                  <c:v>1.1947350000000001</c:v>
                </c:pt>
                <c:pt idx="47">
                  <c:v>1.2348060000000001</c:v>
                </c:pt>
                <c:pt idx="48">
                  <c:v>1.260896</c:v>
                </c:pt>
                <c:pt idx="49">
                  <c:v>1.2101759999999999</c:v>
                </c:pt>
                <c:pt idx="50">
                  <c:v>1.1728369999999999</c:v>
                </c:pt>
                <c:pt idx="51">
                  <c:v>1.133108</c:v>
                </c:pt>
                <c:pt idx="52">
                  <c:v>1.0987279999999999</c:v>
                </c:pt>
                <c:pt idx="53">
                  <c:v>1.1625209999999999</c:v>
                </c:pt>
                <c:pt idx="54">
                  <c:v>1.1432690000000001</c:v>
                </c:pt>
                <c:pt idx="55">
                  <c:v>1.1224689999999999</c:v>
                </c:pt>
                <c:pt idx="56">
                  <c:v>1.158914</c:v>
                </c:pt>
                <c:pt idx="57">
                  <c:v>1.2870429999999999</c:v>
                </c:pt>
                <c:pt idx="58">
                  <c:v>1.238415</c:v>
                </c:pt>
                <c:pt idx="59">
                  <c:v>1.296246</c:v>
                </c:pt>
              </c:numCache>
            </c:numRef>
          </c:val>
          <c:smooth val="0"/>
          <c:extLst>
            <c:ext xmlns:c16="http://schemas.microsoft.com/office/drawing/2014/chart" uri="{C3380CC4-5D6E-409C-BE32-E72D297353CC}">
              <c16:uniqueId val="{00000004-1C0C-40C2-947C-6C4997B2BE19}"/>
            </c:ext>
          </c:extLst>
        </c:ser>
        <c:ser>
          <c:idx val="5"/>
          <c:order val="1"/>
          <c:tx>
            <c:strRef>
              <c:f>Wheat25!$G$97</c:f>
              <c:strCache>
                <c:ptCount val="1"/>
                <c:pt idx="0">
                  <c:v>PLC payment rate WASDE projection </c:v>
                </c:pt>
              </c:strCache>
            </c:strRef>
          </c:tx>
          <c:spPr>
            <a:ln w="28575" cap="rnd" cmpd="sng" algn="ctr">
              <a:solidFill>
                <a:schemeClr val="tx1"/>
              </a:solidFill>
              <a:prstDash val="solid"/>
              <a:round/>
            </a:ln>
            <a:effectLst/>
          </c:spPr>
          <c:marker>
            <c:symbol val="diamond"/>
            <c:size val="5"/>
            <c:spPr>
              <a:solidFill>
                <a:schemeClr val="tx1"/>
              </a:solidFill>
              <a:ln w="9525" cap="flat" cmpd="sng" algn="ctr">
                <a:solidFill>
                  <a:schemeClr val="tx1"/>
                </a:solidFill>
                <a:prstDash val="solid"/>
                <a:round/>
              </a:ln>
              <a:effectLst/>
            </c:spPr>
          </c:marker>
          <c:cat>
            <c:numRef>
              <c:f>Wheat25!$A$99:$A$183</c:f>
              <c:numCache>
                <c:formatCode>m/d/yyyy</c:formatCode>
                <c:ptCount val="85"/>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pt idx="60">
                  <c:v>46030</c:v>
                </c:pt>
                <c:pt idx="61">
                  <c:v>46037</c:v>
                </c:pt>
                <c:pt idx="62">
                  <c:v>46044</c:v>
                </c:pt>
                <c:pt idx="63">
                  <c:v>46051</c:v>
                </c:pt>
                <c:pt idx="64">
                  <c:v>46058</c:v>
                </c:pt>
                <c:pt idx="65">
                  <c:v>46065</c:v>
                </c:pt>
                <c:pt idx="66">
                  <c:v>46072</c:v>
                </c:pt>
                <c:pt idx="67">
                  <c:v>46079</c:v>
                </c:pt>
                <c:pt idx="68">
                  <c:v>46086</c:v>
                </c:pt>
                <c:pt idx="69">
                  <c:v>46093</c:v>
                </c:pt>
                <c:pt idx="70">
                  <c:v>46100</c:v>
                </c:pt>
                <c:pt idx="71">
                  <c:v>46107</c:v>
                </c:pt>
                <c:pt idx="72">
                  <c:v>46114</c:v>
                </c:pt>
                <c:pt idx="73">
                  <c:v>46121</c:v>
                </c:pt>
                <c:pt idx="74">
                  <c:v>46128</c:v>
                </c:pt>
                <c:pt idx="75">
                  <c:v>46135</c:v>
                </c:pt>
                <c:pt idx="76">
                  <c:v>46142</c:v>
                </c:pt>
                <c:pt idx="77">
                  <c:v>46149</c:v>
                </c:pt>
                <c:pt idx="78">
                  <c:v>46156</c:v>
                </c:pt>
                <c:pt idx="79">
                  <c:v>46163</c:v>
                </c:pt>
                <c:pt idx="80">
                  <c:v>46170</c:v>
                </c:pt>
                <c:pt idx="81">
                  <c:v>46177</c:v>
                </c:pt>
                <c:pt idx="82">
                  <c:v>46184</c:v>
                </c:pt>
                <c:pt idx="83">
                  <c:v>46191</c:v>
                </c:pt>
                <c:pt idx="84">
                  <c:v>46198</c:v>
                </c:pt>
              </c:numCache>
            </c:numRef>
          </c:cat>
          <c:val>
            <c:numRef>
              <c:f>Wheat25!$G$99:$G$183</c:f>
              <c:numCache>
                <c:formatCode>0.00</c:formatCode>
                <c:ptCount val="85"/>
                <c:pt idx="26">
                  <c:v>1.05</c:v>
                </c:pt>
                <c:pt idx="27">
                  <c:v>1.05</c:v>
                </c:pt>
                <c:pt idx="28">
                  <c:v>1.05</c:v>
                </c:pt>
                <c:pt idx="29">
                  <c:v>1.05</c:v>
                </c:pt>
                <c:pt idx="30">
                  <c:v>0.95</c:v>
                </c:pt>
                <c:pt idx="31">
                  <c:v>0.95</c:v>
                </c:pt>
                <c:pt idx="32">
                  <c:v>0.95</c:v>
                </c:pt>
                <c:pt idx="33">
                  <c:v>0.95</c:v>
                </c:pt>
                <c:pt idx="34">
                  <c:v>0.95</c:v>
                </c:pt>
                <c:pt idx="35">
                  <c:v>0.95</c:v>
                </c:pt>
                <c:pt idx="36">
                  <c:v>0.95</c:v>
                </c:pt>
                <c:pt idx="37">
                  <c:v>0.95</c:v>
                </c:pt>
                <c:pt idx="38">
                  <c:v>0.95</c:v>
                </c:pt>
                <c:pt idx="39">
                  <c:v>1.05</c:v>
                </c:pt>
                <c:pt idx="40">
                  <c:v>1.05</c:v>
                </c:pt>
                <c:pt idx="41">
                  <c:v>1.05</c:v>
                </c:pt>
                <c:pt idx="42">
                  <c:v>1.05</c:v>
                </c:pt>
                <c:pt idx="43">
                  <c:v>1.05</c:v>
                </c:pt>
                <c:pt idx="44">
                  <c:v>1.25</c:v>
                </c:pt>
                <c:pt idx="45">
                  <c:v>1.25</c:v>
                </c:pt>
                <c:pt idx="46">
                  <c:v>1.25</c:v>
                </c:pt>
                <c:pt idx="47">
                  <c:v>1.25</c:v>
                </c:pt>
                <c:pt idx="48">
                  <c:v>1.25</c:v>
                </c:pt>
                <c:pt idx="49">
                  <c:v>1.25</c:v>
                </c:pt>
                <c:pt idx="50">
                  <c:v>1.25</c:v>
                </c:pt>
                <c:pt idx="51">
                  <c:v>1.25</c:v>
                </c:pt>
                <c:pt idx="52">
                  <c:v>1.25</c:v>
                </c:pt>
                <c:pt idx="53">
                  <c:v>1.35</c:v>
                </c:pt>
                <c:pt idx="54">
                  <c:v>1.35</c:v>
                </c:pt>
                <c:pt idx="55">
                  <c:v>1.35</c:v>
                </c:pt>
                <c:pt idx="56">
                  <c:v>1.35</c:v>
                </c:pt>
                <c:pt idx="57">
                  <c:v>1.35</c:v>
                </c:pt>
                <c:pt idx="58">
                  <c:v>1.35</c:v>
                </c:pt>
                <c:pt idx="59">
                  <c:v>1.35</c:v>
                </c:pt>
              </c:numCache>
            </c:numRef>
          </c:val>
          <c:smooth val="0"/>
          <c:extLst>
            <c:ext xmlns:c16="http://schemas.microsoft.com/office/drawing/2014/chart" uri="{C3380CC4-5D6E-409C-BE32-E72D297353CC}">
              <c16:uniqueId val="{00000005-1C0C-40C2-947C-6C4997B2BE19}"/>
            </c:ext>
          </c:extLst>
        </c:ser>
        <c:dLbls>
          <c:showLegendKey val="0"/>
          <c:showVal val="0"/>
          <c:showCatName val="0"/>
          <c:showSerName val="0"/>
          <c:showPercent val="0"/>
          <c:showBubbleSize val="0"/>
        </c:dLbls>
        <c:marker val="1"/>
        <c:smooth val="0"/>
        <c:axId val="2050332176"/>
        <c:axId val="2050333808"/>
      </c:lineChart>
      <c:catAx>
        <c:axId val="2050337072"/>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Forecast period</a:t>
                </a:r>
              </a:p>
            </c:rich>
          </c:tx>
          <c:layout>
            <c:manualLayout>
              <c:xMode val="edge"/>
              <c:yMode val="edge"/>
              <c:x val="0.40343716037132021"/>
              <c:y val="0.94691595401363926"/>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m/d/yyyy" sourceLinked="0"/>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Arial"/>
                <a:ea typeface="Arial"/>
                <a:cs typeface="Arial"/>
              </a:defRPr>
            </a:pPr>
            <a:endParaRPr lang="en-US"/>
          </a:p>
        </c:txPr>
        <c:crossAx val="2050337616"/>
        <c:crosses val="autoZero"/>
        <c:auto val="0"/>
        <c:lblAlgn val="ctr"/>
        <c:lblOffset val="100"/>
        <c:tickLblSkip val="2"/>
        <c:tickMarkSkip val="1"/>
        <c:noMultiLvlLbl val="0"/>
      </c:catAx>
      <c:valAx>
        <c:axId val="2050337616"/>
        <c:scaling>
          <c:orientation val="minMax"/>
          <c:max val="8"/>
          <c:min val="0"/>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MYA</a:t>
                </a:r>
                <a:r>
                  <a:rPr lang="en-US" baseline="0"/>
                  <a:t> price </a:t>
                </a:r>
                <a:r>
                  <a:rPr lang="en-US"/>
                  <a:t>and ERP ($/bushel)</a:t>
                </a:r>
              </a:p>
            </c:rich>
          </c:tx>
          <c:layout>
            <c:manualLayout>
              <c:xMode val="edge"/>
              <c:yMode val="edge"/>
              <c:x val="1.2274923688434646E-2"/>
              <c:y val="0.3118126805168005"/>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7072"/>
        <c:crosses val="autoZero"/>
        <c:crossBetween val="between"/>
        <c:majorUnit val="0.5"/>
      </c:valAx>
      <c:catAx>
        <c:axId val="2050332176"/>
        <c:scaling>
          <c:orientation val="minMax"/>
        </c:scaling>
        <c:delete val="1"/>
        <c:axPos val="b"/>
        <c:numFmt formatCode="m/d/yyyy" sourceLinked="1"/>
        <c:majorTickMark val="out"/>
        <c:minorTickMark val="none"/>
        <c:tickLblPos val="nextTo"/>
        <c:crossAx val="2050333808"/>
        <c:crosses val="autoZero"/>
        <c:auto val="0"/>
        <c:lblAlgn val="ctr"/>
        <c:lblOffset val="100"/>
        <c:noMultiLvlLbl val="0"/>
      </c:catAx>
      <c:valAx>
        <c:axId val="2050333808"/>
        <c:scaling>
          <c:orientation val="minMax"/>
          <c:max val="2.4"/>
          <c:min val="0"/>
        </c:scaling>
        <c:delete val="0"/>
        <c:axPos val="r"/>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PLC payment  rate ($/bushel)</a:t>
                </a:r>
              </a:p>
            </c:rich>
          </c:tx>
          <c:layout>
            <c:manualLayout>
              <c:xMode val="edge"/>
              <c:yMode val="edge"/>
              <c:x val="0.77894584315223436"/>
              <c:y val="0.31946437111429937"/>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1"/>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2176"/>
        <c:crosses val="max"/>
        <c:crossBetween val="between"/>
        <c:majorUnit val="0.2"/>
      </c:valAx>
      <c:spPr>
        <a:solidFill>
          <a:srgbClr val="FFFFFF"/>
        </a:solidFill>
        <a:ln w="12700">
          <a:solidFill>
            <a:srgbClr val="808080"/>
          </a:solidFill>
          <a:prstDash val="solid"/>
        </a:ln>
        <a:effectLst/>
      </c:spPr>
    </c:plotArea>
    <c:legend>
      <c:legendPos val="r"/>
      <c:layout>
        <c:manualLayout>
          <c:xMode val="edge"/>
          <c:yMode val="edge"/>
          <c:x val="0.8056897766458383"/>
          <c:y val="0.34582677165354331"/>
          <c:w val="0.19098659568967483"/>
          <c:h val="0.14735335882349518"/>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n-US" sz="1200" b="1" i="0" u="none" strike="noStrike" baseline="0">
                <a:solidFill>
                  <a:srgbClr val="000000"/>
                </a:solidFill>
                <a:latin typeface="Arial"/>
                <a:cs typeface="Arial"/>
              </a:rPr>
              <a:t>Figure 1.  Weekly model and World Agricultural Supply and Demand Estimates (WASDE) forecasts of U.S. soybean producers' marketing year average (MYA) price (season-average price) and implied price loss coverage (PLC) payment rate, marketing year 2025/26</a:t>
            </a:r>
          </a:p>
        </c:rich>
      </c:tx>
      <c:layout>
        <c:manualLayout>
          <c:xMode val="edge"/>
          <c:yMode val="edge"/>
          <c:x val="0.11234417196864199"/>
          <c:y val="2.1711861437830309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74819941222424E-2"/>
          <c:y val="0.15208045087235675"/>
          <c:w val="0.67883704350409568"/>
          <c:h val="0.69440507756811953"/>
        </c:manualLayout>
      </c:layout>
      <c:lineChart>
        <c:grouping val="standard"/>
        <c:varyColors val="0"/>
        <c:ser>
          <c:idx val="6"/>
          <c:order val="2"/>
          <c:tx>
            <c:strRef>
              <c:f>'Soy25'!$B$97</c:f>
              <c:strCache>
                <c:ptCount val="1"/>
                <c:pt idx="0">
                  <c:v>MYA price model forecast</c:v>
                </c:pt>
              </c:strCache>
            </c:strRef>
          </c:tx>
          <c:spPr>
            <a:ln w="28575" cap="rnd" cmpd="sng" algn="ctr">
              <a:solidFill>
                <a:srgbClr val="88CCEE"/>
              </a:solidFill>
              <a:prstDash val="solid"/>
              <a:round/>
            </a:ln>
            <a:effectLst/>
          </c:spPr>
          <c:marker>
            <c:symbol val="none"/>
          </c:marker>
          <c:cat>
            <c:numRef>
              <c:f>'Soy25'!$A$99:$A$248</c:f>
              <c:numCache>
                <c:formatCode>m/d/yyyy</c:formatCode>
                <c:ptCount val="150"/>
                <c:pt idx="0">
                  <c:v>45246</c:v>
                </c:pt>
                <c:pt idx="1">
                  <c:v>45253</c:v>
                </c:pt>
                <c:pt idx="2">
                  <c:v>45260</c:v>
                </c:pt>
                <c:pt idx="3">
                  <c:v>45267</c:v>
                </c:pt>
                <c:pt idx="4">
                  <c:v>45274</c:v>
                </c:pt>
                <c:pt idx="5">
                  <c:v>45281</c:v>
                </c:pt>
                <c:pt idx="6">
                  <c:v>45288</c:v>
                </c:pt>
                <c:pt idx="7">
                  <c:v>45295</c:v>
                </c:pt>
                <c:pt idx="8">
                  <c:v>45302</c:v>
                </c:pt>
                <c:pt idx="9">
                  <c:v>45309</c:v>
                </c:pt>
                <c:pt idx="10">
                  <c:v>45316</c:v>
                </c:pt>
                <c:pt idx="11">
                  <c:v>45323</c:v>
                </c:pt>
                <c:pt idx="12">
                  <c:v>45330</c:v>
                </c:pt>
                <c:pt idx="13">
                  <c:v>45337</c:v>
                </c:pt>
                <c:pt idx="14">
                  <c:v>45344</c:v>
                </c:pt>
                <c:pt idx="15">
                  <c:v>45351</c:v>
                </c:pt>
                <c:pt idx="16">
                  <c:v>45358</c:v>
                </c:pt>
                <c:pt idx="17">
                  <c:v>45365</c:v>
                </c:pt>
                <c:pt idx="18">
                  <c:v>45372</c:v>
                </c:pt>
                <c:pt idx="19">
                  <c:v>45379</c:v>
                </c:pt>
                <c:pt idx="20">
                  <c:v>45386</c:v>
                </c:pt>
                <c:pt idx="21">
                  <c:v>45393</c:v>
                </c:pt>
                <c:pt idx="22">
                  <c:v>45400</c:v>
                </c:pt>
                <c:pt idx="23">
                  <c:v>45407</c:v>
                </c:pt>
                <c:pt idx="24">
                  <c:v>45414</c:v>
                </c:pt>
                <c:pt idx="25">
                  <c:v>45421</c:v>
                </c:pt>
                <c:pt idx="26">
                  <c:v>45428</c:v>
                </c:pt>
                <c:pt idx="27">
                  <c:v>45435</c:v>
                </c:pt>
                <c:pt idx="28">
                  <c:v>45442</c:v>
                </c:pt>
                <c:pt idx="29">
                  <c:v>45449</c:v>
                </c:pt>
                <c:pt idx="30">
                  <c:v>45456</c:v>
                </c:pt>
                <c:pt idx="31">
                  <c:v>45463</c:v>
                </c:pt>
                <c:pt idx="32">
                  <c:v>45470</c:v>
                </c:pt>
                <c:pt idx="33">
                  <c:v>45477</c:v>
                </c:pt>
                <c:pt idx="34">
                  <c:v>45484</c:v>
                </c:pt>
                <c:pt idx="35">
                  <c:v>45491</c:v>
                </c:pt>
                <c:pt idx="36">
                  <c:v>45498</c:v>
                </c:pt>
                <c:pt idx="37">
                  <c:v>45505</c:v>
                </c:pt>
                <c:pt idx="38">
                  <c:v>45512</c:v>
                </c:pt>
                <c:pt idx="39">
                  <c:v>45519</c:v>
                </c:pt>
                <c:pt idx="40">
                  <c:v>45526</c:v>
                </c:pt>
                <c:pt idx="41">
                  <c:v>45533</c:v>
                </c:pt>
                <c:pt idx="42">
                  <c:v>45540</c:v>
                </c:pt>
                <c:pt idx="43">
                  <c:v>45547</c:v>
                </c:pt>
                <c:pt idx="44">
                  <c:v>45554</c:v>
                </c:pt>
                <c:pt idx="45">
                  <c:v>45561</c:v>
                </c:pt>
                <c:pt idx="46">
                  <c:v>45568</c:v>
                </c:pt>
                <c:pt idx="47">
                  <c:v>45575</c:v>
                </c:pt>
                <c:pt idx="48">
                  <c:v>45582</c:v>
                </c:pt>
                <c:pt idx="49">
                  <c:v>45589</c:v>
                </c:pt>
                <c:pt idx="50">
                  <c:v>45596</c:v>
                </c:pt>
                <c:pt idx="51">
                  <c:v>45603</c:v>
                </c:pt>
                <c:pt idx="52">
                  <c:v>45610</c:v>
                </c:pt>
                <c:pt idx="53">
                  <c:v>45617</c:v>
                </c:pt>
                <c:pt idx="54">
                  <c:v>45624</c:v>
                </c:pt>
                <c:pt idx="55">
                  <c:v>45631</c:v>
                </c:pt>
                <c:pt idx="56">
                  <c:v>45638</c:v>
                </c:pt>
                <c:pt idx="57">
                  <c:v>45645</c:v>
                </c:pt>
                <c:pt idx="58">
                  <c:v>45652</c:v>
                </c:pt>
                <c:pt idx="59">
                  <c:v>45659</c:v>
                </c:pt>
                <c:pt idx="60">
                  <c:v>45666</c:v>
                </c:pt>
                <c:pt idx="61">
                  <c:v>45673</c:v>
                </c:pt>
                <c:pt idx="62">
                  <c:v>45680</c:v>
                </c:pt>
                <c:pt idx="63">
                  <c:v>45687</c:v>
                </c:pt>
                <c:pt idx="64">
                  <c:v>45694</c:v>
                </c:pt>
                <c:pt idx="65">
                  <c:v>45701</c:v>
                </c:pt>
                <c:pt idx="66">
                  <c:v>45708</c:v>
                </c:pt>
                <c:pt idx="67">
                  <c:v>45715</c:v>
                </c:pt>
                <c:pt idx="68">
                  <c:v>45722</c:v>
                </c:pt>
                <c:pt idx="69">
                  <c:v>45729</c:v>
                </c:pt>
                <c:pt idx="70">
                  <c:v>45736</c:v>
                </c:pt>
                <c:pt idx="71">
                  <c:v>45743</c:v>
                </c:pt>
                <c:pt idx="72">
                  <c:v>45750</c:v>
                </c:pt>
                <c:pt idx="73">
                  <c:v>45757</c:v>
                </c:pt>
                <c:pt idx="74">
                  <c:v>45764</c:v>
                </c:pt>
                <c:pt idx="75">
                  <c:v>45771</c:v>
                </c:pt>
                <c:pt idx="76">
                  <c:v>45778</c:v>
                </c:pt>
                <c:pt idx="77">
                  <c:v>45785</c:v>
                </c:pt>
                <c:pt idx="78">
                  <c:v>45792</c:v>
                </c:pt>
                <c:pt idx="79">
                  <c:v>45799</c:v>
                </c:pt>
                <c:pt idx="80">
                  <c:v>45806</c:v>
                </c:pt>
                <c:pt idx="81">
                  <c:v>45813</c:v>
                </c:pt>
                <c:pt idx="82">
                  <c:v>45820</c:v>
                </c:pt>
                <c:pt idx="83">
                  <c:v>45827</c:v>
                </c:pt>
                <c:pt idx="84">
                  <c:v>45834</c:v>
                </c:pt>
                <c:pt idx="85">
                  <c:v>45841</c:v>
                </c:pt>
                <c:pt idx="86">
                  <c:v>45848</c:v>
                </c:pt>
                <c:pt idx="87">
                  <c:v>45855</c:v>
                </c:pt>
                <c:pt idx="88">
                  <c:v>45862</c:v>
                </c:pt>
                <c:pt idx="89">
                  <c:v>45869</c:v>
                </c:pt>
                <c:pt idx="90">
                  <c:v>45876</c:v>
                </c:pt>
                <c:pt idx="91">
                  <c:v>45883</c:v>
                </c:pt>
                <c:pt idx="92">
                  <c:v>45890</c:v>
                </c:pt>
                <c:pt idx="93">
                  <c:v>45897</c:v>
                </c:pt>
                <c:pt idx="94">
                  <c:v>45904</c:v>
                </c:pt>
                <c:pt idx="95">
                  <c:v>45911</c:v>
                </c:pt>
                <c:pt idx="96">
                  <c:v>45918</c:v>
                </c:pt>
                <c:pt idx="97">
                  <c:v>45925</c:v>
                </c:pt>
                <c:pt idx="98">
                  <c:v>45932</c:v>
                </c:pt>
                <c:pt idx="99">
                  <c:v>45939</c:v>
                </c:pt>
                <c:pt idx="100">
                  <c:v>45946</c:v>
                </c:pt>
                <c:pt idx="101">
                  <c:v>45953</c:v>
                </c:pt>
                <c:pt idx="102">
                  <c:v>45960</c:v>
                </c:pt>
                <c:pt idx="103">
                  <c:v>45967</c:v>
                </c:pt>
                <c:pt idx="104">
                  <c:v>45974</c:v>
                </c:pt>
                <c:pt idx="105">
                  <c:v>45981</c:v>
                </c:pt>
                <c:pt idx="106">
                  <c:v>45988</c:v>
                </c:pt>
                <c:pt idx="107">
                  <c:v>45995</c:v>
                </c:pt>
                <c:pt idx="108">
                  <c:v>46002</c:v>
                </c:pt>
                <c:pt idx="109">
                  <c:v>46009</c:v>
                </c:pt>
                <c:pt idx="110">
                  <c:v>46016</c:v>
                </c:pt>
                <c:pt idx="111">
                  <c:v>46023</c:v>
                </c:pt>
                <c:pt idx="112">
                  <c:v>46030</c:v>
                </c:pt>
                <c:pt idx="113">
                  <c:v>46037</c:v>
                </c:pt>
                <c:pt idx="114">
                  <c:v>46044</c:v>
                </c:pt>
                <c:pt idx="115">
                  <c:v>46051</c:v>
                </c:pt>
                <c:pt idx="116">
                  <c:v>46058</c:v>
                </c:pt>
                <c:pt idx="117">
                  <c:v>46065</c:v>
                </c:pt>
                <c:pt idx="118">
                  <c:v>46072</c:v>
                </c:pt>
                <c:pt idx="119">
                  <c:v>46079</c:v>
                </c:pt>
                <c:pt idx="120">
                  <c:v>46086</c:v>
                </c:pt>
                <c:pt idx="121">
                  <c:v>46093</c:v>
                </c:pt>
                <c:pt idx="122">
                  <c:v>46100</c:v>
                </c:pt>
                <c:pt idx="123">
                  <c:v>46107</c:v>
                </c:pt>
                <c:pt idx="124">
                  <c:v>46114</c:v>
                </c:pt>
                <c:pt idx="125">
                  <c:v>46121</c:v>
                </c:pt>
                <c:pt idx="126">
                  <c:v>46128</c:v>
                </c:pt>
                <c:pt idx="127">
                  <c:v>46135</c:v>
                </c:pt>
                <c:pt idx="128">
                  <c:v>46142</c:v>
                </c:pt>
                <c:pt idx="129">
                  <c:v>46149</c:v>
                </c:pt>
                <c:pt idx="130">
                  <c:v>46156</c:v>
                </c:pt>
                <c:pt idx="131">
                  <c:v>46163</c:v>
                </c:pt>
                <c:pt idx="132">
                  <c:v>46170</c:v>
                </c:pt>
                <c:pt idx="133">
                  <c:v>46177</c:v>
                </c:pt>
                <c:pt idx="134">
                  <c:v>46184</c:v>
                </c:pt>
                <c:pt idx="135">
                  <c:v>46191</c:v>
                </c:pt>
                <c:pt idx="136">
                  <c:v>46198</c:v>
                </c:pt>
                <c:pt idx="137">
                  <c:v>46205</c:v>
                </c:pt>
                <c:pt idx="138">
                  <c:v>46212</c:v>
                </c:pt>
                <c:pt idx="139">
                  <c:v>46219</c:v>
                </c:pt>
                <c:pt idx="140">
                  <c:v>46226</c:v>
                </c:pt>
                <c:pt idx="141">
                  <c:v>46233</c:v>
                </c:pt>
                <c:pt idx="142">
                  <c:v>46240</c:v>
                </c:pt>
                <c:pt idx="143">
                  <c:v>46247</c:v>
                </c:pt>
                <c:pt idx="144">
                  <c:v>46254</c:v>
                </c:pt>
                <c:pt idx="145">
                  <c:v>46261</c:v>
                </c:pt>
                <c:pt idx="146">
                  <c:v>46268</c:v>
                </c:pt>
                <c:pt idx="147">
                  <c:v>46275</c:v>
                </c:pt>
                <c:pt idx="148">
                  <c:v>46282</c:v>
                </c:pt>
                <c:pt idx="149">
                  <c:v>46289</c:v>
                </c:pt>
              </c:numCache>
            </c:numRef>
          </c:cat>
          <c:val>
            <c:numRef>
              <c:f>'Soy25'!$B$99:$B$248</c:f>
              <c:numCache>
                <c:formatCode>0.00</c:formatCode>
                <c:ptCount val="150"/>
                <c:pt idx="0">
                  <c:v>11.902975319999999</c:v>
                </c:pt>
                <c:pt idx="1">
                  <c:v>11.96433532</c:v>
                </c:pt>
                <c:pt idx="2">
                  <c:v>11.949335319999999</c:v>
                </c:pt>
                <c:pt idx="3">
                  <c:v>11.84683532</c:v>
                </c:pt>
                <c:pt idx="4">
                  <c:v>11.867385820000001</c:v>
                </c:pt>
                <c:pt idx="5">
                  <c:v>11.62925282</c:v>
                </c:pt>
                <c:pt idx="6">
                  <c:v>11.727609319999999</c:v>
                </c:pt>
                <c:pt idx="7">
                  <c:v>11.36721582</c:v>
                </c:pt>
                <c:pt idx="8">
                  <c:v>11.232762320000001</c:v>
                </c:pt>
                <c:pt idx="9">
                  <c:v>11.04026232</c:v>
                </c:pt>
                <c:pt idx="10">
                  <c:v>11.12602682</c:v>
                </c:pt>
                <c:pt idx="11">
                  <c:v>11.040055819999999</c:v>
                </c:pt>
                <c:pt idx="12">
                  <c:v>10.98530532</c:v>
                </c:pt>
                <c:pt idx="13">
                  <c:v>10.80290682</c:v>
                </c:pt>
                <c:pt idx="14">
                  <c:v>10.78346282</c:v>
                </c:pt>
                <c:pt idx="15">
                  <c:v>10.74343082</c:v>
                </c:pt>
                <c:pt idx="16">
                  <c:v>10.907666320000001</c:v>
                </c:pt>
                <c:pt idx="17">
                  <c:v>11.20195432</c:v>
                </c:pt>
                <c:pt idx="18">
                  <c:v>11.29316532</c:v>
                </c:pt>
                <c:pt idx="19">
                  <c:v>11.15112682</c:v>
                </c:pt>
                <c:pt idx="20">
                  <c:v>11.220232319999999</c:v>
                </c:pt>
                <c:pt idx="21">
                  <c:v>11.03035382</c:v>
                </c:pt>
                <c:pt idx="22">
                  <c:v>10.92477682</c:v>
                </c:pt>
                <c:pt idx="23">
                  <c:v>11.12341632</c:v>
                </c:pt>
                <c:pt idx="24">
                  <c:v>11.217923819999999</c:v>
                </c:pt>
                <c:pt idx="25">
                  <c:v>11.37044732</c:v>
                </c:pt>
                <c:pt idx="26">
                  <c:v>11.347318319999999</c:v>
                </c:pt>
                <c:pt idx="27">
                  <c:v>11.40905382</c:v>
                </c:pt>
                <c:pt idx="28">
                  <c:v>11.23275782</c:v>
                </c:pt>
                <c:pt idx="29">
                  <c:v>11.04223582</c:v>
                </c:pt>
                <c:pt idx="30">
                  <c:v>10.929735819999999</c:v>
                </c:pt>
                <c:pt idx="31">
                  <c:v>10.67244232</c:v>
                </c:pt>
                <c:pt idx="32">
                  <c:v>10.51289332</c:v>
                </c:pt>
                <c:pt idx="33">
                  <c:v>10.75509682</c:v>
                </c:pt>
                <c:pt idx="34">
                  <c:v>10.403488319999999</c:v>
                </c:pt>
                <c:pt idx="35">
                  <c:v>10.22376482</c:v>
                </c:pt>
                <c:pt idx="36">
                  <c:v>10.505940819999999</c:v>
                </c:pt>
                <c:pt idx="37">
                  <c:v>10.13035382</c:v>
                </c:pt>
                <c:pt idx="38">
                  <c:v>10.08215532</c:v>
                </c:pt>
                <c:pt idx="39">
                  <c:v>9.8285628149999997</c:v>
                </c:pt>
                <c:pt idx="40">
                  <c:v>9.7466133149999994</c:v>
                </c:pt>
                <c:pt idx="41">
                  <c:v>9.9747513150000007</c:v>
                </c:pt>
                <c:pt idx="42">
                  <c:v>10.23684532</c:v>
                </c:pt>
                <c:pt idx="43">
                  <c:v>10.169539820000001</c:v>
                </c:pt>
                <c:pt idx="44">
                  <c:v>10.19550132</c:v>
                </c:pt>
                <c:pt idx="45">
                  <c:v>10.402866319999999</c:v>
                </c:pt>
                <c:pt idx="46">
                  <c:v>10.492240929999999</c:v>
                </c:pt>
                <c:pt idx="47">
                  <c:v>10.286153929999999</c:v>
                </c:pt>
                <c:pt idx="48">
                  <c:v>9.9569594299999995</c:v>
                </c:pt>
                <c:pt idx="49">
                  <c:v>10.011278430000001</c:v>
                </c:pt>
                <c:pt idx="50">
                  <c:v>9.9697759300000008</c:v>
                </c:pt>
                <c:pt idx="51">
                  <c:v>10.116194930000001</c:v>
                </c:pt>
                <c:pt idx="52">
                  <c:v>9.7521784300000007</c:v>
                </c:pt>
                <c:pt idx="53">
                  <c:v>9.6677309299999994</c:v>
                </c:pt>
                <c:pt idx="54">
                  <c:v>9.75820343</c:v>
                </c:pt>
                <c:pt idx="55">
                  <c:v>9.6829319300000005</c:v>
                </c:pt>
                <c:pt idx="56">
                  <c:v>9.7495484300000008</c:v>
                </c:pt>
                <c:pt idx="57">
                  <c:v>9.3958884299999994</c:v>
                </c:pt>
                <c:pt idx="58">
                  <c:v>9.7066199300000005</c:v>
                </c:pt>
                <c:pt idx="59">
                  <c:v>9.8756474300000008</c:v>
                </c:pt>
                <c:pt idx="60">
                  <c:v>9.7508329299999996</c:v>
                </c:pt>
                <c:pt idx="61">
                  <c:v>9.7984909299999998</c:v>
                </c:pt>
                <c:pt idx="62">
                  <c:v>10.09941493</c:v>
                </c:pt>
                <c:pt idx="63">
                  <c:v>10.11278443</c:v>
                </c:pt>
                <c:pt idx="64">
                  <c:v>10.22467</c:v>
                </c:pt>
                <c:pt idx="65">
                  <c:v>10.05209</c:v>
                </c:pt>
                <c:pt idx="66">
                  <c:v>10.198309999999999</c:v>
                </c:pt>
                <c:pt idx="67">
                  <c:v>10.01956</c:v>
                </c:pt>
                <c:pt idx="68">
                  <c:v>9.8310099999999991</c:v>
                </c:pt>
                <c:pt idx="69">
                  <c:v>9.7576590000000003</c:v>
                </c:pt>
                <c:pt idx="70">
                  <c:v>9.7500520000000002</c:v>
                </c:pt>
                <c:pt idx="71">
                  <c:v>9.8363960000000006</c:v>
                </c:pt>
                <c:pt idx="72">
                  <c:v>9.8243960000000001</c:v>
                </c:pt>
                <c:pt idx="73">
                  <c:v>9.6974350000000005</c:v>
                </c:pt>
                <c:pt idx="74">
                  <c:v>9.9552999999999994</c:v>
                </c:pt>
                <c:pt idx="75">
                  <c:v>9.9956069999999997</c:v>
                </c:pt>
                <c:pt idx="76">
                  <c:v>9.8869260000000008</c:v>
                </c:pt>
                <c:pt idx="77">
                  <c:v>9.9080220000000008</c:v>
                </c:pt>
                <c:pt idx="78">
                  <c:v>10.006035000000001</c:v>
                </c:pt>
                <c:pt idx="79">
                  <c:v>10.209865000000001</c:v>
                </c:pt>
                <c:pt idx="80">
                  <c:v>10.049666</c:v>
                </c:pt>
                <c:pt idx="81">
                  <c:v>10.025789</c:v>
                </c:pt>
                <c:pt idx="82">
                  <c:v>9.9780529999999992</c:v>
                </c:pt>
                <c:pt idx="83">
                  <c:v>10.367603000000001</c:v>
                </c:pt>
                <c:pt idx="84">
                  <c:v>9.8873429999999995</c:v>
                </c:pt>
                <c:pt idx="85">
                  <c:v>10.204207</c:v>
                </c:pt>
                <c:pt idx="86">
                  <c:v>9.8764099999999999</c:v>
                </c:pt>
                <c:pt idx="87">
                  <c:v>10.012274</c:v>
                </c:pt>
                <c:pt idx="88">
                  <c:v>10.003705999999999</c:v>
                </c:pt>
                <c:pt idx="89">
                  <c:v>9.6724409999999992</c:v>
                </c:pt>
                <c:pt idx="90">
                  <c:v>9.7202990000000007</c:v>
                </c:pt>
                <c:pt idx="91">
                  <c:v>10.048337</c:v>
                </c:pt>
                <c:pt idx="92">
                  <c:v>10.298769</c:v>
                </c:pt>
                <c:pt idx="93">
                  <c:v>10.23883</c:v>
                </c:pt>
                <c:pt idx="94">
                  <c:v>10.095689</c:v>
                </c:pt>
                <c:pt idx="95">
                  <c:v>10.104850000000001</c:v>
                </c:pt>
                <c:pt idx="96">
                  <c:v>10.143022</c:v>
                </c:pt>
                <c:pt idx="97">
                  <c:v>9.8992789999999999</c:v>
                </c:pt>
                <c:pt idx="98">
                  <c:v>10.042826</c:v>
                </c:pt>
                <c:pt idx="99">
                  <c:v>10.014303999999999</c:v>
                </c:pt>
                <c:pt idx="100">
                  <c:v>9.9173749999999998</c:v>
                </c:pt>
                <c:pt idx="101">
                  <c:v>10.233753</c:v>
                </c:pt>
                <c:pt idx="102">
                  <c:v>10.652086000000001</c:v>
                </c:pt>
                <c:pt idx="103">
                  <c:v>10.664673000000001</c:v>
                </c:pt>
                <c:pt idx="104">
                  <c:v>11.049457</c:v>
                </c:pt>
                <c:pt idx="105">
                  <c:v>10.717796999999999</c:v>
                </c:pt>
                <c:pt idx="106">
                  <c:v>10.796687</c:v>
                </c:pt>
                <c:pt idx="107">
                  <c:v>10.692920000000001</c:v>
                </c:pt>
                <c:pt idx="108">
                  <c:v>10.474152</c:v>
                </c:pt>
                <c:pt idx="109">
                  <c:v>10.040717000000001</c:v>
                </c:pt>
                <c:pt idx="110">
                  <c:v>10.128593</c:v>
                </c:pt>
                <c:pt idx="111">
                  <c:v>10.009040000000001</c:v>
                </c:pt>
              </c:numCache>
            </c:numRef>
          </c:val>
          <c:smooth val="0"/>
          <c:extLst>
            <c:ext xmlns:c16="http://schemas.microsoft.com/office/drawing/2014/chart" uri="{C3380CC4-5D6E-409C-BE32-E72D297353CC}">
              <c16:uniqueId val="{00000000-E60F-45DE-A144-820A1494DB9D}"/>
            </c:ext>
          </c:extLst>
        </c:ser>
        <c:ser>
          <c:idx val="2"/>
          <c:order val="3"/>
          <c:tx>
            <c:strRef>
              <c:f>'Soy25'!$C$97</c:f>
              <c:strCache>
                <c:ptCount val="1"/>
                <c:pt idx="0">
                  <c:v>MYA price WASDE projection</c:v>
                </c:pt>
              </c:strCache>
            </c:strRef>
          </c:tx>
          <c:spPr>
            <a:ln w="28575" cap="rnd" cmpd="sng" algn="ctr">
              <a:solidFill>
                <a:srgbClr val="44AA99"/>
              </a:solidFill>
              <a:prstDash val="solid"/>
              <a:round/>
            </a:ln>
            <a:effectLst/>
          </c:spPr>
          <c:marker>
            <c:symbol val="none"/>
          </c:marker>
          <c:cat>
            <c:numRef>
              <c:f>'Soy25'!$A$99:$A$248</c:f>
              <c:numCache>
                <c:formatCode>m/d/yyyy</c:formatCode>
                <c:ptCount val="150"/>
                <c:pt idx="0">
                  <c:v>45246</c:v>
                </c:pt>
                <c:pt idx="1">
                  <c:v>45253</c:v>
                </c:pt>
                <c:pt idx="2">
                  <c:v>45260</c:v>
                </c:pt>
                <c:pt idx="3">
                  <c:v>45267</c:v>
                </c:pt>
                <c:pt idx="4">
                  <c:v>45274</c:v>
                </c:pt>
                <c:pt idx="5">
                  <c:v>45281</c:v>
                </c:pt>
                <c:pt idx="6">
                  <c:v>45288</c:v>
                </c:pt>
                <c:pt idx="7">
                  <c:v>45295</c:v>
                </c:pt>
                <c:pt idx="8">
                  <c:v>45302</c:v>
                </c:pt>
                <c:pt idx="9">
                  <c:v>45309</c:v>
                </c:pt>
                <c:pt idx="10">
                  <c:v>45316</c:v>
                </c:pt>
                <c:pt idx="11">
                  <c:v>45323</c:v>
                </c:pt>
                <c:pt idx="12">
                  <c:v>45330</c:v>
                </c:pt>
                <c:pt idx="13">
                  <c:v>45337</c:v>
                </c:pt>
                <c:pt idx="14">
                  <c:v>45344</c:v>
                </c:pt>
                <c:pt idx="15">
                  <c:v>45351</c:v>
                </c:pt>
                <c:pt idx="16">
                  <c:v>45358</c:v>
                </c:pt>
                <c:pt idx="17">
                  <c:v>45365</c:v>
                </c:pt>
                <c:pt idx="18">
                  <c:v>45372</c:v>
                </c:pt>
                <c:pt idx="19">
                  <c:v>45379</c:v>
                </c:pt>
                <c:pt idx="20">
                  <c:v>45386</c:v>
                </c:pt>
                <c:pt idx="21">
                  <c:v>45393</c:v>
                </c:pt>
                <c:pt idx="22">
                  <c:v>45400</c:v>
                </c:pt>
                <c:pt idx="23">
                  <c:v>45407</c:v>
                </c:pt>
                <c:pt idx="24">
                  <c:v>45414</c:v>
                </c:pt>
                <c:pt idx="25">
                  <c:v>45421</c:v>
                </c:pt>
                <c:pt idx="26">
                  <c:v>45428</c:v>
                </c:pt>
                <c:pt idx="27">
                  <c:v>45435</c:v>
                </c:pt>
                <c:pt idx="28">
                  <c:v>45442</c:v>
                </c:pt>
                <c:pt idx="29">
                  <c:v>45449</c:v>
                </c:pt>
                <c:pt idx="30">
                  <c:v>45456</c:v>
                </c:pt>
                <c:pt idx="31">
                  <c:v>45463</c:v>
                </c:pt>
                <c:pt idx="32">
                  <c:v>45470</c:v>
                </c:pt>
                <c:pt idx="33">
                  <c:v>45477</c:v>
                </c:pt>
                <c:pt idx="34">
                  <c:v>45484</c:v>
                </c:pt>
                <c:pt idx="35">
                  <c:v>45491</c:v>
                </c:pt>
                <c:pt idx="36">
                  <c:v>45498</c:v>
                </c:pt>
                <c:pt idx="37">
                  <c:v>45505</c:v>
                </c:pt>
                <c:pt idx="38">
                  <c:v>45512</c:v>
                </c:pt>
                <c:pt idx="39">
                  <c:v>45519</c:v>
                </c:pt>
                <c:pt idx="40">
                  <c:v>45526</c:v>
                </c:pt>
                <c:pt idx="41">
                  <c:v>45533</c:v>
                </c:pt>
                <c:pt idx="42">
                  <c:v>45540</c:v>
                </c:pt>
                <c:pt idx="43">
                  <c:v>45547</c:v>
                </c:pt>
                <c:pt idx="44">
                  <c:v>45554</c:v>
                </c:pt>
                <c:pt idx="45">
                  <c:v>45561</c:v>
                </c:pt>
                <c:pt idx="46">
                  <c:v>45568</c:v>
                </c:pt>
                <c:pt idx="47">
                  <c:v>45575</c:v>
                </c:pt>
                <c:pt idx="48">
                  <c:v>45582</c:v>
                </c:pt>
                <c:pt idx="49">
                  <c:v>45589</c:v>
                </c:pt>
                <c:pt idx="50">
                  <c:v>45596</c:v>
                </c:pt>
                <c:pt idx="51">
                  <c:v>45603</c:v>
                </c:pt>
                <c:pt idx="52">
                  <c:v>45610</c:v>
                </c:pt>
                <c:pt idx="53">
                  <c:v>45617</c:v>
                </c:pt>
                <c:pt idx="54">
                  <c:v>45624</c:v>
                </c:pt>
                <c:pt idx="55">
                  <c:v>45631</c:v>
                </c:pt>
                <c:pt idx="56">
                  <c:v>45638</c:v>
                </c:pt>
                <c:pt idx="57">
                  <c:v>45645</c:v>
                </c:pt>
                <c:pt idx="58">
                  <c:v>45652</c:v>
                </c:pt>
                <c:pt idx="59">
                  <c:v>45659</c:v>
                </c:pt>
                <c:pt idx="60">
                  <c:v>45666</c:v>
                </c:pt>
                <c:pt idx="61">
                  <c:v>45673</c:v>
                </c:pt>
                <c:pt idx="62">
                  <c:v>45680</c:v>
                </c:pt>
                <c:pt idx="63">
                  <c:v>45687</c:v>
                </c:pt>
                <c:pt idx="64">
                  <c:v>45694</c:v>
                </c:pt>
                <c:pt idx="65">
                  <c:v>45701</c:v>
                </c:pt>
                <c:pt idx="66">
                  <c:v>45708</c:v>
                </c:pt>
                <c:pt idx="67">
                  <c:v>45715</c:v>
                </c:pt>
                <c:pt idx="68">
                  <c:v>45722</c:v>
                </c:pt>
                <c:pt idx="69">
                  <c:v>45729</c:v>
                </c:pt>
                <c:pt idx="70">
                  <c:v>45736</c:v>
                </c:pt>
                <c:pt idx="71">
                  <c:v>45743</c:v>
                </c:pt>
                <c:pt idx="72">
                  <c:v>45750</c:v>
                </c:pt>
                <c:pt idx="73">
                  <c:v>45757</c:v>
                </c:pt>
                <c:pt idx="74">
                  <c:v>45764</c:v>
                </c:pt>
                <c:pt idx="75">
                  <c:v>45771</c:v>
                </c:pt>
                <c:pt idx="76">
                  <c:v>45778</c:v>
                </c:pt>
                <c:pt idx="77">
                  <c:v>45785</c:v>
                </c:pt>
                <c:pt idx="78">
                  <c:v>45792</c:v>
                </c:pt>
                <c:pt idx="79">
                  <c:v>45799</c:v>
                </c:pt>
                <c:pt idx="80">
                  <c:v>45806</c:v>
                </c:pt>
                <c:pt idx="81">
                  <c:v>45813</c:v>
                </c:pt>
                <c:pt idx="82">
                  <c:v>45820</c:v>
                </c:pt>
                <c:pt idx="83">
                  <c:v>45827</c:v>
                </c:pt>
                <c:pt idx="84">
                  <c:v>45834</c:v>
                </c:pt>
                <c:pt idx="85">
                  <c:v>45841</c:v>
                </c:pt>
                <c:pt idx="86">
                  <c:v>45848</c:v>
                </c:pt>
                <c:pt idx="87">
                  <c:v>45855</c:v>
                </c:pt>
                <c:pt idx="88">
                  <c:v>45862</c:v>
                </c:pt>
                <c:pt idx="89">
                  <c:v>45869</c:v>
                </c:pt>
                <c:pt idx="90">
                  <c:v>45876</c:v>
                </c:pt>
                <c:pt idx="91">
                  <c:v>45883</c:v>
                </c:pt>
                <c:pt idx="92">
                  <c:v>45890</c:v>
                </c:pt>
                <c:pt idx="93">
                  <c:v>45897</c:v>
                </c:pt>
                <c:pt idx="94">
                  <c:v>45904</c:v>
                </c:pt>
                <c:pt idx="95">
                  <c:v>45911</c:v>
                </c:pt>
                <c:pt idx="96">
                  <c:v>45918</c:v>
                </c:pt>
                <c:pt idx="97">
                  <c:v>45925</c:v>
                </c:pt>
                <c:pt idx="98">
                  <c:v>45932</c:v>
                </c:pt>
                <c:pt idx="99">
                  <c:v>45939</c:v>
                </c:pt>
                <c:pt idx="100">
                  <c:v>45946</c:v>
                </c:pt>
                <c:pt idx="101">
                  <c:v>45953</c:v>
                </c:pt>
                <c:pt idx="102">
                  <c:v>45960</c:v>
                </c:pt>
                <c:pt idx="103">
                  <c:v>45967</c:v>
                </c:pt>
                <c:pt idx="104">
                  <c:v>45974</c:v>
                </c:pt>
                <c:pt idx="105">
                  <c:v>45981</c:v>
                </c:pt>
                <c:pt idx="106">
                  <c:v>45988</c:v>
                </c:pt>
                <c:pt idx="107">
                  <c:v>45995</c:v>
                </c:pt>
                <c:pt idx="108">
                  <c:v>46002</c:v>
                </c:pt>
                <c:pt idx="109">
                  <c:v>46009</c:v>
                </c:pt>
                <c:pt idx="110">
                  <c:v>46016</c:v>
                </c:pt>
                <c:pt idx="111">
                  <c:v>46023</c:v>
                </c:pt>
                <c:pt idx="112">
                  <c:v>46030</c:v>
                </c:pt>
                <c:pt idx="113">
                  <c:v>46037</c:v>
                </c:pt>
                <c:pt idx="114">
                  <c:v>46044</c:v>
                </c:pt>
                <c:pt idx="115">
                  <c:v>46051</c:v>
                </c:pt>
                <c:pt idx="116">
                  <c:v>46058</c:v>
                </c:pt>
                <c:pt idx="117">
                  <c:v>46065</c:v>
                </c:pt>
                <c:pt idx="118">
                  <c:v>46072</c:v>
                </c:pt>
                <c:pt idx="119">
                  <c:v>46079</c:v>
                </c:pt>
                <c:pt idx="120">
                  <c:v>46086</c:v>
                </c:pt>
                <c:pt idx="121">
                  <c:v>46093</c:v>
                </c:pt>
                <c:pt idx="122">
                  <c:v>46100</c:v>
                </c:pt>
                <c:pt idx="123">
                  <c:v>46107</c:v>
                </c:pt>
                <c:pt idx="124">
                  <c:v>46114</c:v>
                </c:pt>
                <c:pt idx="125">
                  <c:v>46121</c:v>
                </c:pt>
                <c:pt idx="126">
                  <c:v>46128</c:v>
                </c:pt>
                <c:pt idx="127">
                  <c:v>46135</c:v>
                </c:pt>
                <c:pt idx="128">
                  <c:v>46142</c:v>
                </c:pt>
                <c:pt idx="129">
                  <c:v>46149</c:v>
                </c:pt>
                <c:pt idx="130">
                  <c:v>46156</c:v>
                </c:pt>
                <c:pt idx="131">
                  <c:v>46163</c:v>
                </c:pt>
                <c:pt idx="132">
                  <c:v>46170</c:v>
                </c:pt>
                <c:pt idx="133">
                  <c:v>46177</c:v>
                </c:pt>
                <c:pt idx="134">
                  <c:v>46184</c:v>
                </c:pt>
                <c:pt idx="135">
                  <c:v>46191</c:v>
                </c:pt>
                <c:pt idx="136">
                  <c:v>46198</c:v>
                </c:pt>
                <c:pt idx="137">
                  <c:v>46205</c:v>
                </c:pt>
                <c:pt idx="138">
                  <c:v>46212</c:v>
                </c:pt>
                <c:pt idx="139">
                  <c:v>46219</c:v>
                </c:pt>
                <c:pt idx="140">
                  <c:v>46226</c:v>
                </c:pt>
                <c:pt idx="141">
                  <c:v>46233</c:v>
                </c:pt>
                <c:pt idx="142">
                  <c:v>46240</c:v>
                </c:pt>
                <c:pt idx="143">
                  <c:v>46247</c:v>
                </c:pt>
                <c:pt idx="144">
                  <c:v>46254</c:v>
                </c:pt>
                <c:pt idx="145">
                  <c:v>46261</c:v>
                </c:pt>
                <c:pt idx="146">
                  <c:v>46268</c:v>
                </c:pt>
                <c:pt idx="147">
                  <c:v>46275</c:v>
                </c:pt>
                <c:pt idx="148">
                  <c:v>46282</c:v>
                </c:pt>
                <c:pt idx="149">
                  <c:v>46289</c:v>
                </c:pt>
              </c:numCache>
            </c:numRef>
          </c:cat>
          <c:val>
            <c:numRef>
              <c:f>'Soy25'!$C$99:$C$248</c:f>
              <c:numCache>
                <c:formatCode>0.00</c:formatCode>
                <c:ptCount val="150"/>
                <c:pt idx="78">
                  <c:v>10.25</c:v>
                </c:pt>
                <c:pt idx="79">
                  <c:v>10.25</c:v>
                </c:pt>
                <c:pt idx="80">
                  <c:v>10.25</c:v>
                </c:pt>
                <c:pt idx="81">
                  <c:v>10.25</c:v>
                </c:pt>
                <c:pt idx="82">
                  <c:v>10.25</c:v>
                </c:pt>
                <c:pt idx="83">
                  <c:v>10.25</c:v>
                </c:pt>
                <c:pt idx="84">
                  <c:v>10.25</c:v>
                </c:pt>
                <c:pt idx="85">
                  <c:v>10.25</c:v>
                </c:pt>
                <c:pt idx="86">
                  <c:v>10.25</c:v>
                </c:pt>
                <c:pt idx="87">
                  <c:v>10.1</c:v>
                </c:pt>
                <c:pt idx="88">
                  <c:v>10.1</c:v>
                </c:pt>
                <c:pt idx="89">
                  <c:v>10.1</c:v>
                </c:pt>
                <c:pt idx="90">
                  <c:v>10.1</c:v>
                </c:pt>
                <c:pt idx="91">
                  <c:v>10.1</c:v>
                </c:pt>
                <c:pt idx="92">
                  <c:v>10.1</c:v>
                </c:pt>
                <c:pt idx="93">
                  <c:v>10.1</c:v>
                </c:pt>
                <c:pt idx="94">
                  <c:v>10.1</c:v>
                </c:pt>
                <c:pt idx="95">
                  <c:v>10.1</c:v>
                </c:pt>
                <c:pt idx="96">
                  <c:v>10</c:v>
                </c:pt>
                <c:pt idx="97">
                  <c:v>10</c:v>
                </c:pt>
                <c:pt idx="98">
                  <c:v>10</c:v>
                </c:pt>
                <c:pt idx="99">
                  <c:v>10</c:v>
                </c:pt>
                <c:pt idx="100">
                  <c:v>10</c:v>
                </c:pt>
                <c:pt idx="101">
                  <c:v>10</c:v>
                </c:pt>
                <c:pt idx="102">
                  <c:v>10</c:v>
                </c:pt>
                <c:pt idx="103">
                  <c:v>10</c:v>
                </c:pt>
                <c:pt idx="104">
                  <c:v>10</c:v>
                </c:pt>
                <c:pt idx="105">
                  <c:v>10.5</c:v>
                </c:pt>
                <c:pt idx="106">
                  <c:v>10.5</c:v>
                </c:pt>
                <c:pt idx="107">
                  <c:v>10.5</c:v>
                </c:pt>
                <c:pt idx="108">
                  <c:v>10.5</c:v>
                </c:pt>
                <c:pt idx="109">
                  <c:v>10.5</c:v>
                </c:pt>
                <c:pt idx="110">
                  <c:v>10.5</c:v>
                </c:pt>
                <c:pt idx="111">
                  <c:v>10.5</c:v>
                </c:pt>
              </c:numCache>
            </c:numRef>
          </c:val>
          <c:smooth val="0"/>
          <c:extLst>
            <c:ext xmlns:c16="http://schemas.microsoft.com/office/drawing/2014/chart" uri="{C3380CC4-5D6E-409C-BE32-E72D297353CC}">
              <c16:uniqueId val="{00000001-E60F-45DE-A144-820A1494DB9D}"/>
            </c:ext>
          </c:extLst>
        </c:ser>
        <c:ser>
          <c:idx val="1"/>
          <c:order val="4"/>
          <c:tx>
            <c:strRef>
              <c:f>'Soy25'!$E$97</c:f>
              <c:strCache>
                <c:ptCount val="1"/>
                <c:pt idx="0">
                  <c:v>Effective reference price (ERP)</c:v>
                </c:pt>
              </c:strCache>
            </c:strRef>
          </c:tx>
          <c:spPr>
            <a:ln w="28575" cap="rnd" cmpd="sng" algn="ctr">
              <a:solidFill>
                <a:schemeClr val="accent4">
                  <a:shade val="95000"/>
                  <a:satMod val="105000"/>
                </a:schemeClr>
              </a:solidFill>
              <a:prstDash val="sysDash"/>
              <a:round/>
            </a:ln>
            <a:effectLst/>
          </c:spPr>
          <c:marker>
            <c:symbol val="none"/>
          </c:marker>
          <c:cat>
            <c:numRef>
              <c:f>'Soy25'!$A$99:$A$248</c:f>
              <c:numCache>
                <c:formatCode>m/d/yyyy</c:formatCode>
                <c:ptCount val="150"/>
                <c:pt idx="0">
                  <c:v>45246</c:v>
                </c:pt>
                <c:pt idx="1">
                  <c:v>45253</c:v>
                </c:pt>
                <c:pt idx="2">
                  <c:v>45260</c:v>
                </c:pt>
                <c:pt idx="3">
                  <c:v>45267</c:v>
                </c:pt>
                <c:pt idx="4">
                  <c:v>45274</c:v>
                </c:pt>
                <c:pt idx="5">
                  <c:v>45281</c:v>
                </c:pt>
                <c:pt idx="6">
                  <c:v>45288</c:v>
                </c:pt>
                <c:pt idx="7">
                  <c:v>45295</c:v>
                </c:pt>
                <c:pt idx="8">
                  <c:v>45302</c:v>
                </c:pt>
                <c:pt idx="9">
                  <c:v>45309</c:v>
                </c:pt>
                <c:pt idx="10">
                  <c:v>45316</c:v>
                </c:pt>
                <c:pt idx="11">
                  <c:v>45323</c:v>
                </c:pt>
                <c:pt idx="12">
                  <c:v>45330</c:v>
                </c:pt>
                <c:pt idx="13">
                  <c:v>45337</c:v>
                </c:pt>
                <c:pt idx="14">
                  <c:v>45344</c:v>
                </c:pt>
                <c:pt idx="15">
                  <c:v>45351</c:v>
                </c:pt>
                <c:pt idx="16">
                  <c:v>45358</c:v>
                </c:pt>
                <c:pt idx="17">
                  <c:v>45365</c:v>
                </c:pt>
                <c:pt idx="18">
                  <c:v>45372</c:v>
                </c:pt>
                <c:pt idx="19">
                  <c:v>45379</c:v>
                </c:pt>
                <c:pt idx="20">
                  <c:v>45386</c:v>
                </c:pt>
                <c:pt idx="21">
                  <c:v>45393</c:v>
                </c:pt>
                <c:pt idx="22">
                  <c:v>45400</c:v>
                </c:pt>
                <c:pt idx="23">
                  <c:v>45407</c:v>
                </c:pt>
                <c:pt idx="24">
                  <c:v>45414</c:v>
                </c:pt>
                <c:pt idx="25">
                  <c:v>45421</c:v>
                </c:pt>
                <c:pt idx="26">
                  <c:v>45428</c:v>
                </c:pt>
                <c:pt idx="27">
                  <c:v>45435</c:v>
                </c:pt>
                <c:pt idx="28">
                  <c:v>45442</c:v>
                </c:pt>
                <c:pt idx="29">
                  <c:v>45449</c:v>
                </c:pt>
                <c:pt idx="30">
                  <c:v>45456</c:v>
                </c:pt>
                <c:pt idx="31">
                  <c:v>45463</c:v>
                </c:pt>
                <c:pt idx="32">
                  <c:v>45470</c:v>
                </c:pt>
                <c:pt idx="33">
                  <c:v>45477</c:v>
                </c:pt>
                <c:pt idx="34">
                  <c:v>45484</c:v>
                </c:pt>
                <c:pt idx="35">
                  <c:v>45491</c:v>
                </c:pt>
                <c:pt idx="36">
                  <c:v>45498</c:v>
                </c:pt>
                <c:pt idx="37">
                  <c:v>45505</c:v>
                </c:pt>
                <c:pt idx="38">
                  <c:v>45512</c:v>
                </c:pt>
                <c:pt idx="39">
                  <c:v>45519</c:v>
                </c:pt>
                <c:pt idx="40">
                  <c:v>45526</c:v>
                </c:pt>
                <c:pt idx="41">
                  <c:v>45533</c:v>
                </c:pt>
                <c:pt idx="42">
                  <c:v>45540</c:v>
                </c:pt>
                <c:pt idx="43">
                  <c:v>45547</c:v>
                </c:pt>
                <c:pt idx="44">
                  <c:v>45554</c:v>
                </c:pt>
                <c:pt idx="45">
                  <c:v>45561</c:v>
                </c:pt>
                <c:pt idx="46">
                  <c:v>45568</c:v>
                </c:pt>
                <c:pt idx="47">
                  <c:v>45575</c:v>
                </c:pt>
                <c:pt idx="48">
                  <c:v>45582</c:v>
                </c:pt>
                <c:pt idx="49">
                  <c:v>45589</c:v>
                </c:pt>
                <c:pt idx="50">
                  <c:v>45596</c:v>
                </c:pt>
                <c:pt idx="51">
                  <c:v>45603</c:v>
                </c:pt>
                <c:pt idx="52">
                  <c:v>45610</c:v>
                </c:pt>
                <c:pt idx="53">
                  <c:v>45617</c:v>
                </c:pt>
                <c:pt idx="54">
                  <c:v>45624</c:v>
                </c:pt>
                <c:pt idx="55">
                  <c:v>45631</c:v>
                </c:pt>
                <c:pt idx="56">
                  <c:v>45638</c:v>
                </c:pt>
                <c:pt idx="57">
                  <c:v>45645</c:v>
                </c:pt>
                <c:pt idx="58">
                  <c:v>45652</c:v>
                </c:pt>
                <c:pt idx="59">
                  <c:v>45659</c:v>
                </c:pt>
                <c:pt idx="60">
                  <c:v>45666</c:v>
                </c:pt>
                <c:pt idx="61">
                  <c:v>45673</c:v>
                </c:pt>
                <c:pt idx="62">
                  <c:v>45680</c:v>
                </c:pt>
                <c:pt idx="63">
                  <c:v>45687</c:v>
                </c:pt>
                <c:pt idx="64">
                  <c:v>45694</c:v>
                </c:pt>
                <c:pt idx="65">
                  <c:v>45701</c:v>
                </c:pt>
                <c:pt idx="66">
                  <c:v>45708</c:v>
                </c:pt>
                <c:pt idx="67">
                  <c:v>45715</c:v>
                </c:pt>
                <c:pt idx="68">
                  <c:v>45722</c:v>
                </c:pt>
                <c:pt idx="69">
                  <c:v>45729</c:v>
                </c:pt>
                <c:pt idx="70">
                  <c:v>45736</c:v>
                </c:pt>
                <c:pt idx="71">
                  <c:v>45743</c:v>
                </c:pt>
                <c:pt idx="72">
                  <c:v>45750</c:v>
                </c:pt>
                <c:pt idx="73">
                  <c:v>45757</c:v>
                </c:pt>
                <c:pt idx="74">
                  <c:v>45764</c:v>
                </c:pt>
                <c:pt idx="75">
                  <c:v>45771</c:v>
                </c:pt>
                <c:pt idx="76">
                  <c:v>45778</c:v>
                </c:pt>
                <c:pt idx="77">
                  <c:v>45785</c:v>
                </c:pt>
                <c:pt idx="78">
                  <c:v>45792</c:v>
                </c:pt>
                <c:pt idx="79">
                  <c:v>45799</c:v>
                </c:pt>
                <c:pt idx="80">
                  <c:v>45806</c:v>
                </c:pt>
                <c:pt idx="81">
                  <c:v>45813</c:v>
                </c:pt>
                <c:pt idx="82">
                  <c:v>45820</c:v>
                </c:pt>
                <c:pt idx="83">
                  <c:v>45827</c:v>
                </c:pt>
                <c:pt idx="84">
                  <c:v>45834</c:v>
                </c:pt>
                <c:pt idx="85">
                  <c:v>45841</c:v>
                </c:pt>
                <c:pt idx="86">
                  <c:v>45848</c:v>
                </c:pt>
                <c:pt idx="87">
                  <c:v>45855</c:v>
                </c:pt>
                <c:pt idx="88">
                  <c:v>45862</c:v>
                </c:pt>
                <c:pt idx="89">
                  <c:v>45869</c:v>
                </c:pt>
                <c:pt idx="90">
                  <c:v>45876</c:v>
                </c:pt>
                <c:pt idx="91">
                  <c:v>45883</c:v>
                </c:pt>
                <c:pt idx="92">
                  <c:v>45890</c:v>
                </c:pt>
                <c:pt idx="93">
                  <c:v>45897</c:v>
                </c:pt>
                <c:pt idx="94">
                  <c:v>45904</c:v>
                </c:pt>
                <c:pt idx="95">
                  <c:v>45911</c:v>
                </c:pt>
                <c:pt idx="96">
                  <c:v>45918</c:v>
                </c:pt>
                <c:pt idx="97">
                  <c:v>45925</c:v>
                </c:pt>
                <c:pt idx="98">
                  <c:v>45932</c:v>
                </c:pt>
                <c:pt idx="99">
                  <c:v>45939</c:v>
                </c:pt>
                <c:pt idx="100">
                  <c:v>45946</c:v>
                </c:pt>
                <c:pt idx="101">
                  <c:v>45953</c:v>
                </c:pt>
                <c:pt idx="102">
                  <c:v>45960</c:v>
                </c:pt>
                <c:pt idx="103">
                  <c:v>45967</c:v>
                </c:pt>
                <c:pt idx="104">
                  <c:v>45974</c:v>
                </c:pt>
                <c:pt idx="105">
                  <c:v>45981</c:v>
                </c:pt>
                <c:pt idx="106">
                  <c:v>45988</c:v>
                </c:pt>
                <c:pt idx="107">
                  <c:v>45995</c:v>
                </c:pt>
                <c:pt idx="108">
                  <c:v>46002</c:v>
                </c:pt>
                <c:pt idx="109">
                  <c:v>46009</c:v>
                </c:pt>
                <c:pt idx="110">
                  <c:v>46016</c:v>
                </c:pt>
                <c:pt idx="111">
                  <c:v>46023</c:v>
                </c:pt>
                <c:pt idx="112">
                  <c:v>46030</c:v>
                </c:pt>
                <c:pt idx="113">
                  <c:v>46037</c:v>
                </c:pt>
                <c:pt idx="114">
                  <c:v>46044</c:v>
                </c:pt>
                <c:pt idx="115">
                  <c:v>46051</c:v>
                </c:pt>
                <c:pt idx="116">
                  <c:v>46058</c:v>
                </c:pt>
                <c:pt idx="117">
                  <c:v>46065</c:v>
                </c:pt>
                <c:pt idx="118">
                  <c:v>46072</c:v>
                </c:pt>
                <c:pt idx="119">
                  <c:v>46079</c:v>
                </c:pt>
                <c:pt idx="120">
                  <c:v>46086</c:v>
                </c:pt>
                <c:pt idx="121">
                  <c:v>46093</c:v>
                </c:pt>
                <c:pt idx="122">
                  <c:v>46100</c:v>
                </c:pt>
                <c:pt idx="123">
                  <c:v>46107</c:v>
                </c:pt>
                <c:pt idx="124">
                  <c:v>46114</c:v>
                </c:pt>
                <c:pt idx="125">
                  <c:v>46121</c:v>
                </c:pt>
                <c:pt idx="126">
                  <c:v>46128</c:v>
                </c:pt>
                <c:pt idx="127">
                  <c:v>46135</c:v>
                </c:pt>
                <c:pt idx="128">
                  <c:v>46142</c:v>
                </c:pt>
                <c:pt idx="129">
                  <c:v>46149</c:v>
                </c:pt>
                <c:pt idx="130">
                  <c:v>46156</c:v>
                </c:pt>
                <c:pt idx="131">
                  <c:v>46163</c:v>
                </c:pt>
                <c:pt idx="132">
                  <c:v>46170</c:v>
                </c:pt>
                <c:pt idx="133">
                  <c:v>46177</c:v>
                </c:pt>
                <c:pt idx="134">
                  <c:v>46184</c:v>
                </c:pt>
                <c:pt idx="135">
                  <c:v>46191</c:v>
                </c:pt>
                <c:pt idx="136">
                  <c:v>46198</c:v>
                </c:pt>
                <c:pt idx="137">
                  <c:v>46205</c:v>
                </c:pt>
                <c:pt idx="138">
                  <c:v>46212</c:v>
                </c:pt>
                <c:pt idx="139">
                  <c:v>46219</c:v>
                </c:pt>
                <c:pt idx="140">
                  <c:v>46226</c:v>
                </c:pt>
                <c:pt idx="141">
                  <c:v>46233</c:v>
                </c:pt>
                <c:pt idx="142">
                  <c:v>46240</c:v>
                </c:pt>
                <c:pt idx="143">
                  <c:v>46247</c:v>
                </c:pt>
                <c:pt idx="144">
                  <c:v>46254</c:v>
                </c:pt>
                <c:pt idx="145">
                  <c:v>46261</c:v>
                </c:pt>
                <c:pt idx="146">
                  <c:v>46268</c:v>
                </c:pt>
                <c:pt idx="147">
                  <c:v>46275</c:v>
                </c:pt>
                <c:pt idx="148">
                  <c:v>46282</c:v>
                </c:pt>
                <c:pt idx="149">
                  <c:v>46289</c:v>
                </c:pt>
              </c:numCache>
            </c:numRef>
          </c:cat>
          <c:val>
            <c:numRef>
              <c:f>'Soy25'!$E$99:$E$248</c:f>
              <c:numCache>
                <c:formatCode>0.00</c:formatCode>
                <c:ptCount val="150"/>
                <c:pt idx="0">
                  <c:v>10.914887</c:v>
                </c:pt>
                <c:pt idx="1">
                  <c:v>10.912596000000001</c:v>
                </c:pt>
                <c:pt idx="2">
                  <c:v>10.860668</c:v>
                </c:pt>
                <c:pt idx="3">
                  <c:v>10.798522999999999</c:v>
                </c:pt>
                <c:pt idx="4">
                  <c:v>10.802834000000001</c:v>
                </c:pt>
                <c:pt idx="5">
                  <c:v>10.749162</c:v>
                </c:pt>
                <c:pt idx="6">
                  <c:v>10.765900999999999</c:v>
                </c:pt>
                <c:pt idx="7">
                  <c:v>10.709474999999999</c:v>
                </c:pt>
                <c:pt idx="8">
                  <c:v>10.661569999999999</c:v>
                </c:pt>
                <c:pt idx="9">
                  <c:v>10.640946</c:v>
                </c:pt>
                <c:pt idx="10">
                  <c:v>10.651759</c:v>
                </c:pt>
                <c:pt idx="11">
                  <c:v>10.662739</c:v>
                </c:pt>
                <c:pt idx="12">
                  <c:v>10.646321</c:v>
                </c:pt>
                <c:pt idx="13">
                  <c:v>10.601976000000001</c:v>
                </c:pt>
                <c:pt idx="14">
                  <c:v>10.583392999999999</c:v>
                </c:pt>
                <c:pt idx="15">
                  <c:v>10.682103</c:v>
                </c:pt>
                <c:pt idx="16">
                  <c:v>10.704712000000001</c:v>
                </c:pt>
                <c:pt idx="17">
                  <c:v>10.733319</c:v>
                </c:pt>
                <c:pt idx="18">
                  <c:v>10.763009</c:v>
                </c:pt>
                <c:pt idx="19">
                  <c:v>10.743042000000001</c:v>
                </c:pt>
                <c:pt idx="20">
                  <c:v>10.734204</c:v>
                </c:pt>
                <c:pt idx="21">
                  <c:v>10.718973999999999</c:v>
                </c:pt>
                <c:pt idx="22">
                  <c:v>10.701749</c:v>
                </c:pt>
                <c:pt idx="23">
                  <c:v>10.724738</c:v>
                </c:pt>
                <c:pt idx="24">
                  <c:v>10.747252</c:v>
                </c:pt>
                <c:pt idx="25">
                  <c:v>10.753097</c:v>
                </c:pt>
                <c:pt idx="26">
                  <c:v>10.760612</c:v>
                </c:pt>
                <c:pt idx="27">
                  <c:v>10.772639</c:v>
                </c:pt>
                <c:pt idx="28">
                  <c:v>10.756064</c:v>
                </c:pt>
                <c:pt idx="29">
                  <c:v>10.748699</c:v>
                </c:pt>
                <c:pt idx="30">
                  <c:v>10.742763999999999</c:v>
                </c:pt>
                <c:pt idx="31">
                  <c:v>10.723618</c:v>
                </c:pt>
                <c:pt idx="32">
                  <c:v>10.721166999999999</c:v>
                </c:pt>
                <c:pt idx="33">
                  <c:v>10.735519</c:v>
                </c:pt>
                <c:pt idx="34">
                  <c:v>10.718339</c:v>
                </c:pt>
                <c:pt idx="35">
                  <c:v>10.716611</c:v>
                </c:pt>
                <c:pt idx="36">
                  <c:v>10.724394</c:v>
                </c:pt>
                <c:pt idx="37">
                  <c:v>10.708439</c:v>
                </c:pt>
                <c:pt idx="38">
                  <c:v>10.704871000000001</c:v>
                </c:pt>
                <c:pt idx="39">
                  <c:v>10.710186999999999</c:v>
                </c:pt>
                <c:pt idx="40">
                  <c:v>10.708247999999999</c:v>
                </c:pt>
                <c:pt idx="41">
                  <c:v>10.714397</c:v>
                </c:pt>
                <c:pt idx="42">
                  <c:v>10.725621</c:v>
                </c:pt>
                <c:pt idx="43">
                  <c:v>10.723636000000001</c:v>
                </c:pt>
                <c:pt idx="44">
                  <c:v>10.730807</c:v>
                </c:pt>
                <c:pt idx="45">
                  <c:v>10.732450999999999</c:v>
                </c:pt>
                <c:pt idx="46">
                  <c:v>10.706666999999999</c:v>
                </c:pt>
                <c:pt idx="47">
                  <c:v>10.706666999999999</c:v>
                </c:pt>
                <c:pt idx="48">
                  <c:v>10.706666999999999</c:v>
                </c:pt>
                <c:pt idx="49">
                  <c:v>10.706666999999999</c:v>
                </c:pt>
                <c:pt idx="50">
                  <c:v>10.706666999999999</c:v>
                </c:pt>
                <c:pt idx="51">
                  <c:v>10.706666999999999</c:v>
                </c:pt>
                <c:pt idx="52">
                  <c:v>10.706666999999999</c:v>
                </c:pt>
                <c:pt idx="53">
                  <c:v>10.706666999999999</c:v>
                </c:pt>
                <c:pt idx="54">
                  <c:v>10.706666999999999</c:v>
                </c:pt>
                <c:pt idx="55">
                  <c:v>10.706666999999999</c:v>
                </c:pt>
                <c:pt idx="56">
                  <c:v>10.706666999999999</c:v>
                </c:pt>
                <c:pt idx="57">
                  <c:v>10.706666999999999</c:v>
                </c:pt>
                <c:pt idx="58">
                  <c:v>10.706666999999999</c:v>
                </c:pt>
                <c:pt idx="59">
                  <c:v>10.706666999999999</c:v>
                </c:pt>
                <c:pt idx="60">
                  <c:v>10.706666999999999</c:v>
                </c:pt>
                <c:pt idx="61">
                  <c:v>10.706666999999999</c:v>
                </c:pt>
                <c:pt idx="62">
                  <c:v>10.706666999999999</c:v>
                </c:pt>
                <c:pt idx="63">
                  <c:v>10.706666999999999</c:v>
                </c:pt>
                <c:pt idx="64">
                  <c:v>10.706666999999999</c:v>
                </c:pt>
                <c:pt idx="65">
                  <c:v>10.706666999999999</c:v>
                </c:pt>
                <c:pt idx="66">
                  <c:v>10.706666999999999</c:v>
                </c:pt>
                <c:pt idx="67">
                  <c:v>10.706666999999999</c:v>
                </c:pt>
                <c:pt idx="68">
                  <c:v>10.706666999999999</c:v>
                </c:pt>
                <c:pt idx="69">
                  <c:v>10.706666999999999</c:v>
                </c:pt>
                <c:pt idx="70">
                  <c:v>10.706666999999999</c:v>
                </c:pt>
                <c:pt idx="71">
                  <c:v>10.706666999999999</c:v>
                </c:pt>
                <c:pt idx="72">
                  <c:v>10.706666999999999</c:v>
                </c:pt>
                <c:pt idx="73">
                  <c:v>10.706666999999999</c:v>
                </c:pt>
                <c:pt idx="74">
                  <c:v>10.706666999999999</c:v>
                </c:pt>
                <c:pt idx="75">
                  <c:v>10.706666999999999</c:v>
                </c:pt>
                <c:pt idx="76">
                  <c:v>10.706666999999999</c:v>
                </c:pt>
                <c:pt idx="77">
                  <c:v>10.706666999999999</c:v>
                </c:pt>
                <c:pt idx="78">
                  <c:v>10.706666999999999</c:v>
                </c:pt>
                <c:pt idx="79">
                  <c:v>10.706666999999999</c:v>
                </c:pt>
                <c:pt idx="80">
                  <c:v>10.706666999999999</c:v>
                </c:pt>
                <c:pt idx="81">
                  <c:v>10.706666999999999</c:v>
                </c:pt>
                <c:pt idx="82">
                  <c:v>10.706666999999999</c:v>
                </c:pt>
                <c:pt idx="83">
                  <c:v>10.706666999999999</c:v>
                </c:pt>
                <c:pt idx="84">
                  <c:v>10.706666999999999</c:v>
                </c:pt>
                <c:pt idx="85">
                  <c:v>10.706666999999999</c:v>
                </c:pt>
                <c:pt idx="86">
                  <c:v>10.706666999999999</c:v>
                </c:pt>
                <c:pt idx="87">
                  <c:v>10.706666999999999</c:v>
                </c:pt>
                <c:pt idx="88">
                  <c:v>10.706666999999999</c:v>
                </c:pt>
                <c:pt idx="89">
                  <c:v>10.706666999999999</c:v>
                </c:pt>
                <c:pt idx="90">
                  <c:v>10.706666999999999</c:v>
                </c:pt>
                <c:pt idx="91">
                  <c:v>10.706666999999999</c:v>
                </c:pt>
                <c:pt idx="92">
                  <c:v>10.706666999999999</c:v>
                </c:pt>
                <c:pt idx="93">
                  <c:v>10.706666999999999</c:v>
                </c:pt>
                <c:pt idx="94">
                  <c:v>10.706666999999999</c:v>
                </c:pt>
                <c:pt idx="95">
                  <c:v>10.706666999999999</c:v>
                </c:pt>
                <c:pt idx="96">
                  <c:v>10.706666999999999</c:v>
                </c:pt>
                <c:pt idx="97">
                  <c:v>10.706666999999999</c:v>
                </c:pt>
                <c:pt idx="98">
                  <c:v>10.706666999999999</c:v>
                </c:pt>
                <c:pt idx="99">
                  <c:v>10.706666999999999</c:v>
                </c:pt>
                <c:pt idx="100">
                  <c:v>10.706666999999999</c:v>
                </c:pt>
                <c:pt idx="101">
                  <c:v>10.706666999999999</c:v>
                </c:pt>
                <c:pt idx="102">
                  <c:v>10.706666999999999</c:v>
                </c:pt>
                <c:pt idx="103">
                  <c:v>10.706666999999999</c:v>
                </c:pt>
                <c:pt idx="104">
                  <c:v>10.706666999999999</c:v>
                </c:pt>
                <c:pt idx="105">
                  <c:v>10.706666999999999</c:v>
                </c:pt>
                <c:pt idx="106">
                  <c:v>10.706666999999999</c:v>
                </c:pt>
                <c:pt idx="107">
                  <c:v>10.706666999999999</c:v>
                </c:pt>
                <c:pt idx="108">
                  <c:v>10.706666999999999</c:v>
                </c:pt>
                <c:pt idx="109">
                  <c:v>10.706666999999999</c:v>
                </c:pt>
                <c:pt idx="110">
                  <c:v>10.706666999999999</c:v>
                </c:pt>
                <c:pt idx="111">
                  <c:v>10.706666999999999</c:v>
                </c:pt>
                <c:pt idx="112">
                  <c:v>10.706666999999999</c:v>
                </c:pt>
                <c:pt idx="113">
                  <c:v>10.706666999999999</c:v>
                </c:pt>
                <c:pt idx="114">
                  <c:v>10.706666999999999</c:v>
                </c:pt>
                <c:pt idx="115">
                  <c:v>10.706666999999999</c:v>
                </c:pt>
                <c:pt idx="116">
                  <c:v>10.706666999999999</c:v>
                </c:pt>
                <c:pt idx="117">
                  <c:v>10.706666999999999</c:v>
                </c:pt>
                <c:pt idx="118">
                  <c:v>10.706666999999999</c:v>
                </c:pt>
                <c:pt idx="119">
                  <c:v>10.706666999999999</c:v>
                </c:pt>
                <c:pt idx="120">
                  <c:v>10.706666999999999</c:v>
                </c:pt>
                <c:pt idx="121">
                  <c:v>10.706666999999999</c:v>
                </c:pt>
                <c:pt idx="122">
                  <c:v>10.706666999999999</c:v>
                </c:pt>
                <c:pt idx="123">
                  <c:v>10.706666999999999</c:v>
                </c:pt>
                <c:pt idx="124">
                  <c:v>10.706666999999999</c:v>
                </c:pt>
                <c:pt idx="125">
                  <c:v>10.706666999999999</c:v>
                </c:pt>
                <c:pt idx="126">
                  <c:v>10.706666999999999</c:v>
                </c:pt>
                <c:pt idx="127">
                  <c:v>10.706666999999999</c:v>
                </c:pt>
                <c:pt idx="128">
                  <c:v>10.706666999999999</c:v>
                </c:pt>
                <c:pt idx="129">
                  <c:v>10.706666999999999</c:v>
                </c:pt>
                <c:pt idx="130">
                  <c:v>10.706666999999999</c:v>
                </c:pt>
                <c:pt idx="131">
                  <c:v>10.706666999999999</c:v>
                </c:pt>
                <c:pt idx="132">
                  <c:v>10.706666999999999</c:v>
                </c:pt>
                <c:pt idx="133">
                  <c:v>10.706666999999999</c:v>
                </c:pt>
                <c:pt idx="134">
                  <c:v>10.706666999999999</c:v>
                </c:pt>
                <c:pt idx="135">
                  <c:v>10.706666999999999</c:v>
                </c:pt>
                <c:pt idx="136">
                  <c:v>10.706666999999999</c:v>
                </c:pt>
                <c:pt idx="137">
                  <c:v>10.706666999999999</c:v>
                </c:pt>
                <c:pt idx="138">
                  <c:v>10.706666999999999</c:v>
                </c:pt>
                <c:pt idx="139">
                  <c:v>10.706666999999999</c:v>
                </c:pt>
                <c:pt idx="140">
                  <c:v>10.706666999999999</c:v>
                </c:pt>
                <c:pt idx="141">
                  <c:v>10.706666999999999</c:v>
                </c:pt>
                <c:pt idx="142">
                  <c:v>10.706666999999999</c:v>
                </c:pt>
                <c:pt idx="143">
                  <c:v>10.706666999999999</c:v>
                </c:pt>
                <c:pt idx="144">
                  <c:v>10.706666999999999</c:v>
                </c:pt>
                <c:pt idx="145">
                  <c:v>10.706666999999999</c:v>
                </c:pt>
                <c:pt idx="146">
                  <c:v>10.706666999999999</c:v>
                </c:pt>
                <c:pt idx="147">
                  <c:v>10.706666999999999</c:v>
                </c:pt>
                <c:pt idx="148">
                  <c:v>10.706666999999999</c:v>
                </c:pt>
                <c:pt idx="149">
                  <c:v>10.706666999999999</c:v>
                </c:pt>
              </c:numCache>
            </c:numRef>
          </c:val>
          <c:smooth val="0"/>
          <c:extLst>
            <c:ext xmlns:c16="http://schemas.microsoft.com/office/drawing/2014/chart" uri="{C3380CC4-5D6E-409C-BE32-E72D297353CC}">
              <c16:uniqueId val="{00000002-E60F-45DE-A144-820A1494DB9D}"/>
            </c:ext>
          </c:extLst>
        </c:ser>
        <c:dLbls>
          <c:showLegendKey val="0"/>
          <c:showVal val="0"/>
          <c:showCatName val="0"/>
          <c:showSerName val="0"/>
          <c:showPercent val="0"/>
          <c:showBubbleSize val="0"/>
        </c:dLbls>
        <c:marker val="1"/>
        <c:smooth val="0"/>
        <c:axId val="2050337072"/>
        <c:axId val="2050337616"/>
      </c:lineChart>
      <c:lineChart>
        <c:grouping val="standard"/>
        <c:varyColors val="0"/>
        <c:ser>
          <c:idx val="0"/>
          <c:order val="0"/>
          <c:tx>
            <c:strRef>
              <c:f>'Soy25'!$F$97</c:f>
              <c:strCache>
                <c:ptCount val="1"/>
                <c:pt idx="0">
                  <c:v>PLC payment rate model forecast </c:v>
                </c:pt>
              </c:strCache>
            </c:strRef>
          </c:tx>
          <c:spPr>
            <a:ln w="28575" cap="rnd" cmpd="sng" algn="ctr">
              <a:solidFill>
                <a:srgbClr val="CC4499"/>
              </a:solidFill>
              <a:prstDash val="solid"/>
              <a:round/>
            </a:ln>
            <a:effectLst/>
          </c:spPr>
          <c:marker>
            <c:symbol val="diamond"/>
            <c:size val="5"/>
            <c:spPr>
              <a:solidFill>
                <a:srgbClr val="CC4499"/>
              </a:solidFill>
              <a:ln w="9525" cap="flat" cmpd="sng" algn="ctr">
                <a:solidFill>
                  <a:srgbClr val="CC4499"/>
                </a:solidFill>
                <a:prstDash val="solid"/>
                <a:round/>
              </a:ln>
              <a:effectLst/>
            </c:spPr>
          </c:marker>
          <c:dPt>
            <c:idx val="20"/>
            <c:bubble3D val="0"/>
            <c:extLst>
              <c:ext xmlns:c16="http://schemas.microsoft.com/office/drawing/2014/chart" uri="{C3380CC4-5D6E-409C-BE32-E72D297353CC}">
                <c16:uniqueId val="{00000003-E60F-45DE-A144-820A1494DB9D}"/>
              </c:ext>
            </c:extLst>
          </c:dPt>
          <c:cat>
            <c:numRef>
              <c:f>'Soy25'!$A$99:$A$248</c:f>
              <c:numCache>
                <c:formatCode>m/d/yyyy</c:formatCode>
                <c:ptCount val="150"/>
                <c:pt idx="0">
                  <c:v>45246</c:v>
                </c:pt>
                <c:pt idx="1">
                  <c:v>45253</c:v>
                </c:pt>
                <c:pt idx="2">
                  <c:v>45260</c:v>
                </c:pt>
                <c:pt idx="3">
                  <c:v>45267</c:v>
                </c:pt>
                <c:pt idx="4">
                  <c:v>45274</c:v>
                </c:pt>
                <c:pt idx="5">
                  <c:v>45281</c:v>
                </c:pt>
                <c:pt idx="6">
                  <c:v>45288</c:v>
                </c:pt>
                <c:pt idx="7">
                  <c:v>45295</c:v>
                </c:pt>
                <c:pt idx="8">
                  <c:v>45302</c:v>
                </c:pt>
                <c:pt idx="9">
                  <c:v>45309</c:v>
                </c:pt>
                <c:pt idx="10">
                  <c:v>45316</c:v>
                </c:pt>
                <c:pt idx="11">
                  <c:v>45323</c:v>
                </c:pt>
                <c:pt idx="12">
                  <c:v>45330</c:v>
                </c:pt>
                <c:pt idx="13">
                  <c:v>45337</c:v>
                </c:pt>
                <c:pt idx="14">
                  <c:v>45344</c:v>
                </c:pt>
                <c:pt idx="15">
                  <c:v>45351</c:v>
                </c:pt>
                <c:pt idx="16">
                  <c:v>45358</c:v>
                </c:pt>
                <c:pt idx="17">
                  <c:v>45365</c:v>
                </c:pt>
                <c:pt idx="18">
                  <c:v>45372</c:v>
                </c:pt>
                <c:pt idx="19">
                  <c:v>45379</c:v>
                </c:pt>
                <c:pt idx="20">
                  <c:v>45386</c:v>
                </c:pt>
                <c:pt idx="21">
                  <c:v>45393</c:v>
                </c:pt>
                <c:pt idx="22">
                  <c:v>45400</c:v>
                </c:pt>
                <c:pt idx="23">
                  <c:v>45407</c:v>
                </c:pt>
                <c:pt idx="24">
                  <c:v>45414</c:v>
                </c:pt>
                <c:pt idx="25">
                  <c:v>45421</c:v>
                </c:pt>
                <c:pt idx="26">
                  <c:v>45428</c:v>
                </c:pt>
                <c:pt idx="27">
                  <c:v>45435</c:v>
                </c:pt>
                <c:pt idx="28">
                  <c:v>45442</c:v>
                </c:pt>
                <c:pt idx="29">
                  <c:v>45449</c:v>
                </c:pt>
                <c:pt idx="30">
                  <c:v>45456</c:v>
                </c:pt>
                <c:pt idx="31">
                  <c:v>45463</c:v>
                </c:pt>
                <c:pt idx="32">
                  <c:v>45470</c:v>
                </c:pt>
                <c:pt idx="33">
                  <c:v>45477</c:v>
                </c:pt>
                <c:pt idx="34">
                  <c:v>45484</c:v>
                </c:pt>
                <c:pt idx="35">
                  <c:v>45491</c:v>
                </c:pt>
                <c:pt idx="36">
                  <c:v>45498</c:v>
                </c:pt>
                <c:pt idx="37">
                  <c:v>45505</c:v>
                </c:pt>
                <c:pt idx="38">
                  <c:v>45512</c:v>
                </c:pt>
                <c:pt idx="39">
                  <c:v>45519</c:v>
                </c:pt>
                <c:pt idx="40">
                  <c:v>45526</c:v>
                </c:pt>
                <c:pt idx="41">
                  <c:v>45533</c:v>
                </c:pt>
                <c:pt idx="42">
                  <c:v>45540</c:v>
                </c:pt>
                <c:pt idx="43">
                  <c:v>45547</c:v>
                </c:pt>
                <c:pt idx="44">
                  <c:v>45554</c:v>
                </c:pt>
                <c:pt idx="45">
                  <c:v>45561</c:v>
                </c:pt>
                <c:pt idx="46">
                  <c:v>45568</c:v>
                </c:pt>
                <c:pt idx="47">
                  <c:v>45575</c:v>
                </c:pt>
                <c:pt idx="48">
                  <c:v>45582</c:v>
                </c:pt>
                <c:pt idx="49">
                  <c:v>45589</c:v>
                </c:pt>
                <c:pt idx="50">
                  <c:v>45596</c:v>
                </c:pt>
                <c:pt idx="51">
                  <c:v>45603</c:v>
                </c:pt>
                <c:pt idx="52">
                  <c:v>45610</c:v>
                </c:pt>
                <c:pt idx="53">
                  <c:v>45617</c:v>
                </c:pt>
                <c:pt idx="54">
                  <c:v>45624</c:v>
                </c:pt>
                <c:pt idx="55">
                  <c:v>45631</c:v>
                </c:pt>
                <c:pt idx="56">
                  <c:v>45638</c:v>
                </c:pt>
                <c:pt idx="57">
                  <c:v>45645</c:v>
                </c:pt>
                <c:pt idx="58">
                  <c:v>45652</c:v>
                </c:pt>
                <c:pt idx="59">
                  <c:v>45659</c:v>
                </c:pt>
                <c:pt idx="60">
                  <c:v>45666</c:v>
                </c:pt>
                <c:pt idx="61">
                  <c:v>45673</c:v>
                </c:pt>
                <c:pt idx="62">
                  <c:v>45680</c:v>
                </c:pt>
                <c:pt idx="63">
                  <c:v>45687</c:v>
                </c:pt>
                <c:pt idx="64">
                  <c:v>45694</c:v>
                </c:pt>
                <c:pt idx="65">
                  <c:v>45701</c:v>
                </c:pt>
                <c:pt idx="66">
                  <c:v>45708</c:v>
                </c:pt>
                <c:pt idx="67">
                  <c:v>45715</c:v>
                </c:pt>
                <c:pt idx="68">
                  <c:v>45722</c:v>
                </c:pt>
                <c:pt idx="69">
                  <c:v>45729</c:v>
                </c:pt>
                <c:pt idx="70">
                  <c:v>45736</c:v>
                </c:pt>
                <c:pt idx="71">
                  <c:v>45743</c:v>
                </c:pt>
                <c:pt idx="72">
                  <c:v>45750</c:v>
                </c:pt>
                <c:pt idx="73">
                  <c:v>45757</c:v>
                </c:pt>
                <c:pt idx="74">
                  <c:v>45764</c:v>
                </c:pt>
                <c:pt idx="75">
                  <c:v>45771</c:v>
                </c:pt>
                <c:pt idx="76">
                  <c:v>45778</c:v>
                </c:pt>
                <c:pt idx="77">
                  <c:v>45785</c:v>
                </c:pt>
                <c:pt idx="78">
                  <c:v>45792</c:v>
                </c:pt>
                <c:pt idx="79">
                  <c:v>45799</c:v>
                </c:pt>
                <c:pt idx="80">
                  <c:v>45806</c:v>
                </c:pt>
                <c:pt idx="81">
                  <c:v>45813</c:v>
                </c:pt>
                <c:pt idx="82">
                  <c:v>45820</c:v>
                </c:pt>
                <c:pt idx="83">
                  <c:v>45827</c:v>
                </c:pt>
                <c:pt idx="84">
                  <c:v>45834</c:v>
                </c:pt>
                <c:pt idx="85">
                  <c:v>45841</c:v>
                </c:pt>
                <c:pt idx="86">
                  <c:v>45848</c:v>
                </c:pt>
                <c:pt idx="87">
                  <c:v>45855</c:v>
                </c:pt>
                <c:pt idx="88">
                  <c:v>45862</c:v>
                </c:pt>
                <c:pt idx="89">
                  <c:v>45869</c:v>
                </c:pt>
                <c:pt idx="90">
                  <c:v>45876</c:v>
                </c:pt>
                <c:pt idx="91">
                  <c:v>45883</c:v>
                </c:pt>
                <c:pt idx="92">
                  <c:v>45890</c:v>
                </c:pt>
                <c:pt idx="93">
                  <c:v>45897</c:v>
                </c:pt>
                <c:pt idx="94">
                  <c:v>45904</c:v>
                </c:pt>
                <c:pt idx="95">
                  <c:v>45911</c:v>
                </c:pt>
                <c:pt idx="96">
                  <c:v>45918</c:v>
                </c:pt>
                <c:pt idx="97">
                  <c:v>45925</c:v>
                </c:pt>
                <c:pt idx="98">
                  <c:v>45932</c:v>
                </c:pt>
                <c:pt idx="99">
                  <c:v>45939</c:v>
                </c:pt>
                <c:pt idx="100">
                  <c:v>45946</c:v>
                </c:pt>
                <c:pt idx="101">
                  <c:v>45953</c:v>
                </c:pt>
                <c:pt idx="102">
                  <c:v>45960</c:v>
                </c:pt>
                <c:pt idx="103">
                  <c:v>45967</c:v>
                </c:pt>
                <c:pt idx="104">
                  <c:v>45974</c:v>
                </c:pt>
                <c:pt idx="105">
                  <c:v>45981</c:v>
                </c:pt>
                <c:pt idx="106">
                  <c:v>45988</c:v>
                </c:pt>
                <c:pt idx="107">
                  <c:v>45995</c:v>
                </c:pt>
                <c:pt idx="108">
                  <c:v>46002</c:v>
                </c:pt>
                <c:pt idx="109">
                  <c:v>46009</c:v>
                </c:pt>
                <c:pt idx="110">
                  <c:v>46016</c:v>
                </c:pt>
                <c:pt idx="111">
                  <c:v>46023</c:v>
                </c:pt>
                <c:pt idx="112">
                  <c:v>46030</c:v>
                </c:pt>
                <c:pt idx="113">
                  <c:v>46037</c:v>
                </c:pt>
                <c:pt idx="114">
                  <c:v>46044</c:v>
                </c:pt>
                <c:pt idx="115">
                  <c:v>46051</c:v>
                </c:pt>
                <c:pt idx="116">
                  <c:v>46058</c:v>
                </c:pt>
                <c:pt idx="117">
                  <c:v>46065</c:v>
                </c:pt>
                <c:pt idx="118">
                  <c:v>46072</c:v>
                </c:pt>
                <c:pt idx="119">
                  <c:v>46079</c:v>
                </c:pt>
                <c:pt idx="120">
                  <c:v>46086</c:v>
                </c:pt>
                <c:pt idx="121">
                  <c:v>46093</c:v>
                </c:pt>
                <c:pt idx="122">
                  <c:v>46100</c:v>
                </c:pt>
                <c:pt idx="123">
                  <c:v>46107</c:v>
                </c:pt>
                <c:pt idx="124">
                  <c:v>46114</c:v>
                </c:pt>
                <c:pt idx="125">
                  <c:v>46121</c:v>
                </c:pt>
                <c:pt idx="126">
                  <c:v>46128</c:v>
                </c:pt>
                <c:pt idx="127">
                  <c:v>46135</c:v>
                </c:pt>
                <c:pt idx="128">
                  <c:v>46142</c:v>
                </c:pt>
                <c:pt idx="129">
                  <c:v>46149</c:v>
                </c:pt>
                <c:pt idx="130">
                  <c:v>46156</c:v>
                </c:pt>
                <c:pt idx="131">
                  <c:v>46163</c:v>
                </c:pt>
                <c:pt idx="132">
                  <c:v>46170</c:v>
                </c:pt>
                <c:pt idx="133">
                  <c:v>46177</c:v>
                </c:pt>
                <c:pt idx="134">
                  <c:v>46184</c:v>
                </c:pt>
                <c:pt idx="135">
                  <c:v>46191</c:v>
                </c:pt>
                <c:pt idx="136">
                  <c:v>46198</c:v>
                </c:pt>
                <c:pt idx="137">
                  <c:v>46205</c:v>
                </c:pt>
                <c:pt idx="138">
                  <c:v>46212</c:v>
                </c:pt>
                <c:pt idx="139">
                  <c:v>46219</c:v>
                </c:pt>
                <c:pt idx="140">
                  <c:v>46226</c:v>
                </c:pt>
                <c:pt idx="141">
                  <c:v>46233</c:v>
                </c:pt>
                <c:pt idx="142">
                  <c:v>46240</c:v>
                </c:pt>
                <c:pt idx="143">
                  <c:v>46247</c:v>
                </c:pt>
                <c:pt idx="144">
                  <c:v>46254</c:v>
                </c:pt>
                <c:pt idx="145">
                  <c:v>46261</c:v>
                </c:pt>
                <c:pt idx="146">
                  <c:v>46268</c:v>
                </c:pt>
                <c:pt idx="147">
                  <c:v>46275</c:v>
                </c:pt>
                <c:pt idx="148">
                  <c:v>46282</c:v>
                </c:pt>
                <c:pt idx="149">
                  <c:v>46289</c:v>
                </c:pt>
              </c:numCache>
            </c:numRef>
          </c:cat>
          <c:val>
            <c:numRef>
              <c:f>'Soy25'!$F$99:$F$248</c:f>
              <c:numCache>
                <c:formatCode>0.00</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5.1174999999999998E-2</c:v>
                </c:pt>
                <c:pt idx="32">
                  <c:v>0.20827399999999999</c:v>
                </c:pt>
                <c:pt idx="33">
                  <c:v>0</c:v>
                </c:pt>
                <c:pt idx="34">
                  <c:v>0.31485099999999999</c:v>
                </c:pt>
                <c:pt idx="35">
                  <c:v>0.49284699999999998</c:v>
                </c:pt>
                <c:pt idx="36">
                  <c:v>0.21845300000000001</c:v>
                </c:pt>
                <c:pt idx="37">
                  <c:v>0.57808599999999999</c:v>
                </c:pt>
                <c:pt idx="38">
                  <c:v>0.62271500000000002</c:v>
                </c:pt>
                <c:pt idx="39">
                  <c:v>0.88162499999999999</c:v>
                </c:pt>
                <c:pt idx="40">
                  <c:v>0.96163500000000002</c:v>
                </c:pt>
                <c:pt idx="41">
                  <c:v>0.73964600000000003</c:v>
                </c:pt>
                <c:pt idx="42">
                  <c:v>0.48877599999999999</c:v>
                </c:pt>
                <c:pt idx="43">
                  <c:v>0.55409699999999995</c:v>
                </c:pt>
                <c:pt idx="44">
                  <c:v>0.53530599999999995</c:v>
                </c:pt>
                <c:pt idx="45">
                  <c:v>0.32958500000000002</c:v>
                </c:pt>
                <c:pt idx="46">
                  <c:v>0.21442600000000001</c:v>
                </c:pt>
                <c:pt idx="47">
                  <c:v>0.42051300000000003</c:v>
                </c:pt>
                <c:pt idx="48">
                  <c:v>0.74970700000000001</c:v>
                </c:pt>
                <c:pt idx="49">
                  <c:v>0.69538800000000001</c:v>
                </c:pt>
                <c:pt idx="50">
                  <c:v>0.73689099999999996</c:v>
                </c:pt>
                <c:pt idx="51">
                  <c:v>0.590472</c:v>
                </c:pt>
                <c:pt idx="52">
                  <c:v>0.954488</c:v>
                </c:pt>
                <c:pt idx="53">
                  <c:v>1.0389360000000001</c:v>
                </c:pt>
                <c:pt idx="54">
                  <c:v>0.94846299999999995</c:v>
                </c:pt>
                <c:pt idx="55">
                  <c:v>1.0237350000000001</c:v>
                </c:pt>
                <c:pt idx="56">
                  <c:v>0.95711800000000002</c:v>
                </c:pt>
                <c:pt idx="57">
                  <c:v>1.310778</c:v>
                </c:pt>
                <c:pt idx="58">
                  <c:v>1.0000469999999999</c:v>
                </c:pt>
                <c:pt idx="59">
                  <c:v>0.83101899999999995</c:v>
                </c:pt>
                <c:pt idx="60">
                  <c:v>0.95583399999999996</c:v>
                </c:pt>
                <c:pt idx="61">
                  <c:v>0.90817599999999998</c:v>
                </c:pt>
                <c:pt idx="62">
                  <c:v>0.60725200000000001</c:v>
                </c:pt>
                <c:pt idx="63">
                  <c:v>0.59388200000000002</c:v>
                </c:pt>
                <c:pt idx="64">
                  <c:v>0.48199799999999998</c:v>
                </c:pt>
                <c:pt idx="65">
                  <c:v>0.65457399999999999</c:v>
                </c:pt>
                <c:pt idx="66">
                  <c:v>0.50835399999999997</c:v>
                </c:pt>
                <c:pt idx="67">
                  <c:v>0.68710800000000005</c:v>
                </c:pt>
                <c:pt idx="68">
                  <c:v>0.87173999999999996</c:v>
                </c:pt>
                <c:pt idx="69">
                  <c:v>0.94900799999999996</c:v>
                </c:pt>
                <c:pt idx="70">
                  <c:v>0.95661499999999999</c:v>
                </c:pt>
                <c:pt idx="71">
                  <c:v>0.87026999999999999</c:v>
                </c:pt>
                <c:pt idx="72">
                  <c:v>0.88227</c:v>
                </c:pt>
                <c:pt idx="73">
                  <c:v>1.009231</c:v>
                </c:pt>
                <c:pt idx="74">
                  <c:v>0.75136700000000001</c:v>
                </c:pt>
                <c:pt idx="75">
                  <c:v>0.71106000000000003</c:v>
                </c:pt>
                <c:pt idx="76">
                  <c:v>0.81974100000000005</c:v>
                </c:pt>
                <c:pt idx="77">
                  <c:v>0.79864500000000005</c:v>
                </c:pt>
                <c:pt idx="78">
                  <c:v>0.700631</c:v>
                </c:pt>
                <c:pt idx="79">
                  <c:v>0.49680099999999999</c:v>
                </c:pt>
                <c:pt idx="80">
                  <c:v>0.65700000000000003</c:v>
                </c:pt>
                <c:pt idx="81">
                  <c:v>0.68087799999999998</c:v>
                </c:pt>
                <c:pt idx="82">
                  <c:v>0.72861399999999998</c:v>
                </c:pt>
                <c:pt idx="83">
                  <c:v>0.33906399999999998</c:v>
                </c:pt>
                <c:pt idx="84">
                  <c:v>0.81932300000000002</c:v>
                </c:pt>
                <c:pt idx="85">
                  <c:v>0.50246000000000002</c:v>
                </c:pt>
                <c:pt idx="86">
                  <c:v>0.83025700000000002</c:v>
                </c:pt>
                <c:pt idx="87">
                  <c:v>0.69439200000000001</c:v>
                </c:pt>
                <c:pt idx="88">
                  <c:v>0.70296000000000003</c:v>
                </c:pt>
                <c:pt idx="89">
                  <c:v>1.0342249999999999</c:v>
                </c:pt>
                <c:pt idx="90">
                  <c:v>0.98636699999999999</c:v>
                </c:pt>
                <c:pt idx="91">
                  <c:v>0.65832900000000005</c:v>
                </c:pt>
                <c:pt idx="92">
                  <c:v>0.40789799999999998</c:v>
                </c:pt>
                <c:pt idx="93">
                  <c:v>0.467837</c:v>
                </c:pt>
                <c:pt idx="94">
                  <c:v>0.61097800000000002</c:v>
                </c:pt>
                <c:pt idx="95">
                  <c:v>0.60181600000000002</c:v>
                </c:pt>
                <c:pt idx="96">
                  <c:v>0.56364499999999995</c:v>
                </c:pt>
                <c:pt idx="97">
                  <c:v>0.80738699999999997</c:v>
                </c:pt>
                <c:pt idx="98">
                  <c:v>0.66384100000000001</c:v>
                </c:pt>
                <c:pt idx="99">
                  <c:v>0.69236200000000003</c:v>
                </c:pt>
                <c:pt idx="100">
                  <c:v>0.78929099999999996</c:v>
                </c:pt>
                <c:pt idx="101">
                  <c:v>0.472914</c:v>
                </c:pt>
                <c:pt idx="102">
                  <c:v>5.4579999999999997E-2</c:v>
                </c:pt>
                <c:pt idx="103">
                  <c:v>4.1993000000000003E-2</c:v>
                </c:pt>
                <c:pt idx="104">
                  <c:v>0</c:v>
                </c:pt>
                <c:pt idx="105">
                  <c:v>0</c:v>
                </c:pt>
                <c:pt idx="106">
                  <c:v>0</c:v>
                </c:pt>
                <c:pt idx="107">
                  <c:v>1.3746E-2</c:v>
                </c:pt>
                <c:pt idx="108">
                  <c:v>0.232515</c:v>
                </c:pt>
                <c:pt idx="109">
                  <c:v>0.66594900000000001</c:v>
                </c:pt>
                <c:pt idx="110">
                  <c:v>0.57807399999999998</c:v>
                </c:pt>
                <c:pt idx="111">
                  <c:v>0.697627</c:v>
                </c:pt>
              </c:numCache>
            </c:numRef>
          </c:val>
          <c:smooth val="0"/>
          <c:extLst>
            <c:ext xmlns:c16="http://schemas.microsoft.com/office/drawing/2014/chart" uri="{C3380CC4-5D6E-409C-BE32-E72D297353CC}">
              <c16:uniqueId val="{00000004-E60F-45DE-A144-820A1494DB9D}"/>
            </c:ext>
          </c:extLst>
        </c:ser>
        <c:ser>
          <c:idx val="5"/>
          <c:order val="1"/>
          <c:tx>
            <c:strRef>
              <c:f>'Soy25'!$G$97</c:f>
              <c:strCache>
                <c:ptCount val="1"/>
                <c:pt idx="0">
                  <c:v>PLC payment rate WASDE projection </c:v>
                </c:pt>
              </c:strCache>
            </c:strRef>
          </c:tx>
          <c:spPr>
            <a:ln w="28575" cap="rnd" cmpd="sng" algn="ctr">
              <a:solidFill>
                <a:schemeClr val="tx1"/>
              </a:solidFill>
              <a:prstDash val="solid"/>
              <a:round/>
            </a:ln>
            <a:effectLst/>
          </c:spPr>
          <c:marker>
            <c:symbol val="diamond"/>
            <c:size val="5"/>
            <c:spPr>
              <a:solidFill>
                <a:schemeClr val="tx1"/>
              </a:solidFill>
              <a:ln w="9525" cap="flat" cmpd="sng" algn="ctr">
                <a:solidFill>
                  <a:schemeClr val="tx1"/>
                </a:solidFill>
                <a:prstDash val="solid"/>
                <a:round/>
              </a:ln>
              <a:effectLst/>
            </c:spPr>
          </c:marker>
          <c:cat>
            <c:numRef>
              <c:f>'Soy25'!$A$99:$A$248</c:f>
              <c:numCache>
                <c:formatCode>m/d/yyyy</c:formatCode>
                <c:ptCount val="150"/>
                <c:pt idx="0">
                  <c:v>45246</c:v>
                </c:pt>
                <c:pt idx="1">
                  <c:v>45253</c:v>
                </c:pt>
                <c:pt idx="2">
                  <c:v>45260</c:v>
                </c:pt>
                <c:pt idx="3">
                  <c:v>45267</c:v>
                </c:pt>
                <c:pt idx="4">
                  <c:v>45274</c:v>
                </c:pt>
                <c:pt idx="5">
                  <c:v>45281</c:v>
                </c:pt>
                <c:pt idx="6">
                  <c:v>45288</c:v>
                </c:pt>
                <c:pt idx="7">
                  <c:v>45295</c:v>
                </c:pt>
                <c:pt idx="8">
                  <c:v>45302</c:v>
                </c:pt>
                <c:pt idx="9">
                  <c:v>45309</c:v>
                </c:pt>
                <c:pt idx="10">
                  <c:v>45316</c:v>
                </c:pt>
                <c:pt idx="11">
                  <c:v>45323</c:v>
                </c:pt>
                <c:pt idx="12">
                  <c:v>45330</c:v>
                </c:pt>
                <c:pt idx="13">
                  <c:v>45337</c:v>
                </c:pt>
                <c:pt idx="14">
                  <c:v>45344</c:v>
                </c:pt>
                <c:pt idx="15">
                  <c:v>45351</c:v>
                </c:pt>
                <c:pt idx="16">
                  <c:v>45358</c:v>
                </c:pt>
                <c:pt idx="17">
                  <c:v>45365</c:v>
                </c:pt>
                <c:pt idx="18">
                  <c:v>45372</c:v>
                </c:pt>
                <c:pt idx="19">
                  <c:v>45379</c:v>
                </c:pt>
                <c:pt idx="20">
                  <c:v>45386</c:v>
                </c:pt>
                <c:pt idx="21">
                  <c:v>45393</c:v>
                </c:pt>
                <c:pt idx="22">
                  <c:v>45400</c:v>
                </c:pt>
                <c:pt idx="23">
                  <c:v>45407</c:v>
                </c:pt>
                <c:pt idx="24">
                  <c:v>45414</c:v>
                </c:pt>
                <c:pt idx="25">
                  <c:v>45421</c:v>
                </c:pt>
                <c:pt idx="26">
                  <c:v>45428</c:v>
                </c:pt>
                <c:pt idx="27">
                  <c:v>45435</c:v>
                </c:pt>
                <c:pt idx="28">
                  <c:v>45442</c:v>
                </c:pt>
                <c:pt idx="29">
                  <c:v>45449</c:v>
                </c:pt>
                <c:pt idx="30">
                  <c:v>45456</c:v>
                </c:pt>
                <c:pt idx="31">
                  <c:v>45463</c:v>
                </c:pt>
                <c:pt idx="32">
                  <c:v>45470</c:v>
                </c:pt>
                <c:pt idx="33">
                  <c:v>45477</c:v>
                </c:pt>
                <c:pt idx="34">
                  <c:v>45484</c:v>
                </c:pt>
                <c:pt idx="35">
                  <c:v>45491</c:v>
                </c:pt>
                <c:pt idx="36">
                  <c:v>45498</c:v>
                </c:pt>
                <c:pt idx="37">
                  <c:v>45505</c:v>
                </c:pt>
                <c:pt idx="38">
                  <c:v>45512</c:v>
                </c:pt>
                <c:pt idx="39">
                  <c:v>45519</c:v>
                </c:pt>
                <c:pt idx="40">
                  <c:v>45526</c:v>
                </c:pt>
                <c:pt idx="41">
                  <c:v>45533</c:v>
                </c:pt>
                <c:pt idx="42">
                  <c:v>45540</c:v>
                </c:pt>
                <c:pt idx="43">
                  <c:v>45547</c:v>
                </c:pt>
                <c:pt idx="44">
                  <c:v>45554</c:v>
                </c:pt>
                <c:pt idx="45">
                  <c:v>45561</c:v>
                </c:pt>
                <c:pt idx="46">
                  <c:v>45568</c:v>
                </c:pt>
                <c:pt idx="47">
                  <c:v>45575</c:v>
                </c:pt>
                <c:pt idx="48">
                  <c:v>45582</c:v>
                </c:pt>
                <c:pt idx="49">
                  <c:v>45589</c:v>
                </c:pt>
                <c:pt idx="50">
                  <c:v>45596</c:v>
                </c:pt>
                <c:pt idx="51">
                  <c:v>45603</c:v>
                </c:pt>
                <c:pt idx="52">
                  <c:v>45610</c:v>
                </c:pt>
                <c:pt idx="53">
                  <c:v>45617</c:v>
                </c:pt>
                <c:pt idx="54">
                  <c:v>45624</c:v>
                </c:pt>
                <c:pt idx="55">
                  <c:v>45631</c:v>
                </c:pt>
                <c:pt idx="56">
                  <c:v>45638</c:v>
                </c:pt>
                <c:pt idx="57">
                  <c:v>45645</c:v>
                </c:pt>
                <c:pt idx="58">
                  <c:v>45652</c:v>
                </c:pt>
                <c:pt idx="59">
                  <c:v>45659</c:v>
                </c:pt>
                <c:pt idx="60">
                  <c:v>45666</c:v>
                </c:pt>
                <c:pt idx="61">
                  <c:v>45673</c:v>
                </c:pt>
                <c:pt idx="62">
                  <c:v>45680</c:v>
                </c:pt>
                <c:pt idx="63">
                  <c:v>45687</c:v>
                </c:pt>
                <c:pt idx="64">
                  <c:v>45694</c:v>
                </c:pt>
                <c:pt idx="65">
                  <c:v>45701</c:v>
                </c:pt>
                <c:pt idx="66">
                  <c:v>45708</c:v>
                </c:pt>
                <c:pt idx="67">
                  <c:v>45715</c:v>
                </c:pt>
                <c:pt idx="68">
                  <c:v>45722</c:v>
                </c:pt>
                <c:pt idx="69">
                  <c:v>45729</c:v>
                </c:pt>
                <c:pt idx="70">
                  <c:v>45736</c:v>
                </c:pt>
                <c:pt idx="71">
                  <c:v>45743</c:v>
                </c:pt>
                <c:pt idx="72">
                  <c:v>45750</c:v>
                </c:pt>
                <c:pt idx="73">
                  <c:v>45757</c:v>
                </c:pt>
                <c:pt idx="74">
                  <c:v>45764</c:v>
                </c:pt>
                <c:pt idx="75">
                  <c:v>45771</c:v>
                </c:pt>
                <c:pt idx="76">
                  <c:v>45778</c:v>
                </c:pt>
                <c:pt idx="77">
                  <c:v>45785</c:v>
                </c:pt>
                <c:pt idx="78">
                  <c:v>45792</c:v>
                </c:pt>
                <c:pt idx="79">
                  <c:v>45799</c:v>
                </c:pt>
                <c:pt idx="80">
                  <c:v>45806</c:v>
                </c:pt>
                <c:pt idx="81">
                  <c:v>45813</c:v>
                </c:pt>
                <c:pt idx="82">
                  <c:v>45820</c:v>
                </c:pt>
                <c:pt idx="83">
                  <c:v>45827</c:v>
                </c:pt>
                <c:pt idx="84">
                  <c:v>45834</c:v>
                </c:pt>
                <c:pt idx="85">
                  <c:v>45841</c:v>
                </c:pt>
                <c:pt idx="86">
                  <c:v>45848</c:v>
                </c:pt>
                <c:pt idx="87">
                  <c:v>45855</c:v>
                </c:pt>
                <c:pt idx="88">
                  <c:v>45862</c:v>
                </c:pt>
                <c:pt idx="89">
                  <c:v>45869</c:v>
                </c:pt>
                <c:pt idx="90">
                  <c:v>45876</c:v>
                </c:pt>
                <c:pt idx="91">
                  <c:v>45883</c:v>
                </c:pt>
                <c:pt idx="92">
                  <c:v>45890</c:v>
                </c:pt>
                <c:pt idx="93">
                  <c:v>45897</c:v>
                </c:pt>
                <c:pt idx="94">
                  <c:v>45904</c:v>
                </c:pt>
                <c:pt idx="95">
                  <c:v>45911</c:v>
                </c:pt>
                <c:pt idx="96">
                  <c:v>45918</c:v>
                </c:pt>
                <c:pt idx="97">
                  <c:v>45925</c:v>
                </c:pt>
                <c:pt idx="98">
                  <c:v>45932</c:v>
                </c:pt>
                <c:pt idx="99">
                  <c:v>45939</c:v>
                </c:pt>
                <c:pt idx="100">
                  <c:v>45946</c:v>
                </c:pt>
                <c:pt idx="101">
                  <c:v>45953</c:v>
                </c:pt>
                <c:pt idx="102">
                  <c:v>45960</c:v>
                </c:pt>
                <c:pt idx="103">
                  <c:v>45967</c:v>
                </c:pt>
                <c:pt idx="104">
                  <c:v>45974</c:v>
                </c:pt>
                <c:pt idx="105">
                  <c:v>45981</c:v>
                </c:pt>
                <c:pt idx="106">
                  <c:v>45988</c:v>
                </c:pt>
                <c:pt idx="107">
                  <c:v>45995</c:v>
                </c:pt>
                <c:pt idx="108">
                  <c:v>46002</c:v>
                </c:pt>
                <c:pt idx="109">
                  <c:v>46009</c:v>
                </c:pt>
                <c:pt idx="110">
                  <c:v>46016</c:v>
                </c:pt>
                <c:pt idx="111">
                  <c:v>46023</c:v>
                </c:pt>
                <c:pt idx="112">
                  <c:v>46030</c:v>
                </c:pt>
                <c:pt idx="113">
                  <c:v>46037</c:v>
                </c:pt>
                <c:pt idx="114">
                  <c:v>46044</c:v>
                </c:pt>
                <c:pt idx="115">
                  <c:v>46051</c:v>
                </c:pt>
                <c:pt idx="116">
                  <c:v>46058</c:v>
                </c:pt>
                <c:pt idx="117">
                  <c:v>46065</c:v>
                </c:pt>
                <c:pt idx="118">
                  <c:v>46072</c:v>
                </c:pt>
                <c:pt idx="119">
                  <c:v>46079</c:v>
                </c:pt>
                <c:pt idx="120">
                  <c:v>46086</c:v>
                </c:pt>
                <c:pt idx="121">
                  <c:v>46093</c:v>
                </c:pt>
                <c:pt idx="122">
                  <c:v>46100</c:v>
                </c:pt>
                <c:pt idx="123">
                  <c:v>46107</c:v>
                </c:pt>
                <c:pt idx="124">
                  <c:v>46114</c:v>
                </c:pt>
                <c:pt idx="125">
                  <c:v>46121</c:v>
                </c:pt>
                <c:pt idx="126">
                  <c:v>46128</c:v>
                </c:pt>
                <c:pt idx="127">
                  <c:v>46135</c:v>
                </c:pt>
                <c:pt idx="128">
                  <c:v>46142</c:v>
                </c:pt>
                <c:pt idx="129">
                  <c:v>46149</c:v>
                </c:pt>
                <c:pt idx="130">
                  <c:v>46156</c:v>
                </c:pt>
                <c:pt idx="131">
                  <c:v>46163</c:v>
                </c:pt>
                <c:pt idx="132">
                  <c:v>46170</c:v>
                </c:pt>
                <c:pt idx="133">
                  <c:v>46177</c:v>
                </c:pt>
                <c:pt idx="134">
                  <c:v>46184</c:v>
                </c:pt>
                <c:pt idx="135">
                  <c:v>46191</c:v>
                </c:pt>
                <c:pt idx="136">
                  <c:v>46198</c:v>
                </c:pt>
                <c:pt idx="137">
                  <c:v>46205</c:v>
                </c:pt>
                <c:pt idx="138">
                  <c:v>46212</c:v>
                </c:pt>
                <c:pt idx="139">
                  <c:v>46219</c:v>
                </c:pt>
                <c:pt idx="140">
                  <c:v>46226</c:v>
                </c:pt>
                <c:pt idx="141">
                  <c:v>46233</c:v>
                </c:pt>
                <c:pt idx="142">
                  <c:v>46240</c:v>
                </c:pt>
                <c:pt idx="143">
                  <c:v>46247</c:v>
                </c:pt>
                <c:pt idx="144">
                  <c:v>46254</c:v>
                </c:pt>
                <c:pt idx="145">
                  <c:v>46261</c:v>
                </c:pt>
                <c:pt idx="146">
                  <c:v>46268</c:v>
                </c:pt>
                <c:pt idx="147">
                  <c:v>46275</c:v>
                </c:pt>
                <c:pt idx="148">
                  <c:v>46282</c:v>
                </c:pt>
                <c:pt idx="149">
                  <c:v>46289</c:v>
                </c:pt>
              </c:numCache>
            </c:numRef>
          </c:cat>
          <c:val>
            <c:numRef>
              <c:f>'Soy25'!$G$99:$G$248</c:f>
              <c:numCache>
                <c:formatCode>0.00</c:formatCode>
                <c:ptCount val="150"/>
                <c:pt idx="78">
                  <c:v>0.45666699999999999</c:v>
                </c:pt>
                <c:pt idx="79">
                  <c:v>0.45666699999999999</c:v>
                </c:pt>
                <c:pt idx="80">
                  <c:v>0.45666699999999999</c:v>
                </c:pt>
                <c:pt idx="81">
                  <c:v>0.45666699999999999</c:v>
                </c:pt>
                <c:pt idx="82">
                  <c:v>0.45666699999999999</c:v>
                </c:pt>
                <c:pt idx="83">
                  <c:v>0.45666699999999999</c:v>
                </c:pt>
                <c:pt idx="84">
                  <c:v>0.45666699999999999</c:v>
                </c:pt>
                <c:pt idx="85">
                  <c:v>0.45666699999999999</c:v>
                </c:pt>
                <c:pt idx="86">
                  <c:v>0.45666699999999999</c:v>
                </c:pt>
                <c:pt idx="87">
                  <c:v>0.60666699999999996</c:v>
                </c:pt>
                <c:pt idx="88">
                  <c:v>0.60666699999999996</c:v>
                </c:pt>
                <c:pt idx="89">
                  <c:v>0.60666699999999996</c:v>
                </c:pt>
                <c:pt idx="90">
                  <c:v>0.60666699999999996</c:v>
                </c:pt>
                <c:pt idx="91">
                  <c:v>0.60666699999999996</c:v>
                </c:pt>
                <c:pt idx="92">
                  <c:v>0.60666699999999996</c:v>
                </c:pt>
                <c:pt idx="93">
                  <c:v>0.60666699999999996</c:v>
                </c:pt>
                <c:pt idx="94">
                  <c:v>0.60666699999999996</c:v>
                </c:pt>
                <c:pt idx="95">
                  <c:v>0.60666699999999996</c:v>
                </c:pt>
                <c:pt idx="96">
                  <c:v>0.70666700000000005</c:v>
                </c:pt>
                <c:pt idx="97">
                  <c:v>0.70666700000000005</c:v>
                </c:pt>
                <c:pt idx="98">
                  <c:v>0.70666700000000005</c:v>
                </c:pt>
                <c:pt idx="99">
                  <c:v>0.70666700000000005</c:v>
                </c:pt>
                <c:pt idx="100">
                  <c:v>0.70666700000000005</c:v>
                </c:pt>
                <c:pt idx="101">
                  <c:v>0.70666700000000005</c:v>
                </c:pt>
                <c:pt idx="102">
                  <c:v>0.70666700000000005</c:v>
                </c:pt>
                <c:pt idx="103">
                  <c:v>0.70666700000000005</c:v>
                </c:pt>
                <c:pt idx="104">
                  <c:v>0.70666700000000005</c:v>
                </c:pt>
                <c:pt idx="105">
                  <c:v>0.20666699999999999</c:v>
                </c:pt>
                <c:pt idx="106">
                  <c:v>0.20666699999999999</c:v>
                </c:pt>
                <c:pt idx="107">
                  <c:v>0.20666699999999999</c:v>
                </c:pt>
                <c:pt idx="108">
                  <c:v>0.20666699999999999</c:v>
                </c:pt>
                <c:pt idx="109">
                  <c:v>0.20666699999999999</c:v>
                </c:pt>
                <c:pt idx="110">
                  <c:v>0.20666699999999999</c:v>
                </c:pt>
                <c:pt idx="111">
                  <c:v>0.20666699999999999</c:v>
                </c:pt>
              </c:numCache>
            </c:numRef>
          </c:val>
          <c:smooth val="0"/>
          <c:extLst>
            <c:ext xmlns:c16="http://schemas.microsoft.com/office/drawing/2014/chart" uri="{C3380CC4-5D6E-409C-BE32-E72D297353CC}">
              <c16:uniqueId val="{00000005-E60F-45DE-A144-820A1494DB9D}"/>
            </c:ext>
          </c:extLst>
        </c:ser>
        <c:dLbls>
          <c:showLegendKey val="0"/>
          <c:showVal val="0"/>
          <c:showCatName val="0"/>
          <c:showSerName val="0"/>
          <c:showPercent val="0"/>
          <c:showBubbleSize val="0"/>
        </c:dLbls>
        <c:marker val="1"/>
        <c:smooth val="0"/>
        <c:axId val="2050332176"/>
        <c:axId val="2050333808"/>
      </c:lineChart>
      <c:catAx>
        <c:axId val="2050337072"/>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Forecast period</a:t>
                </a:r>
              </a:p>
            </c:rich>
          </c:tx>
          <c:layout>
            <c:manualLayout>
              <c:xMode val="edge"/>
              <c:yMode val="edge"/>
              <c:x val="0.40343716037132021"/>
              <c:y val="0.94691595401363926"/>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m/d/yyyy" sourceLinked="0"/>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Arial"/>
                <a:ea typeface="Arial"/>
                <a:cs typeface="Arial"/>
              </a:defRPr>
            </a:pPr>
            <a:endParaRPr lang="en-US"/>
          </a:p>
        </c:txPr>
        <c:crossAx val="2050337616"/>
        <c:crosses val="autoZero"/>
        <c:auto val="0"/>
        <c:lblAlgn val="ctr"/>
        <c:lblOffset val="100"/>
        <c:tickLblSkip val="2"/>
        <c:tickMarkSkip val="1"/>
        <c:noMultiLvlLbl val="0"/>
      </c:catAx>
      <c:valAx>
        <c:axId val="2050337616"/>
        <c:scaling>
          <c:orientation val="minMax"/>
          <c:max val="14"/>
          <c:min val="0"/>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MYA</a:t>
                </a:r>
                <a:r>
                  <a:rPr lang="en-US" baseline="0"/>
                  <a:t> price </a:t>
                </a:r>
                <a:r>
                  <a:rPr lang="en-US"/>
                  <a:t>and ERP ($/bushel)</a:t>
                </a:r>
              </a:p>
            </c:rich>
          </c:tx>
          <c:layout>
            <c:manualLayout>
              <c:xMode val="edge"/>
              <c:yMode val="edge"/>
              <c:x val="1.2274923688434646E-2"/>
              <c:y val="0.31563860112894782"/>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7072"/>
        <c:crosses val="autoZero"/>
        <c:crossBetween val="between"/>
        <c:majorUnit val="0.5"/>
        <c:minorUnit val="0.25"/>
      </c:valAx>
      <c:catAx>
        <c:axId val="2050332176"/>
        <c:scaling>
          <c:orientation val="minMax"/>
        </c:scaling>
        <c:delete val="1"/>
        <c:axPos val="b"/>
        <c:numFmt formatCode="m/d/yyyy" sourceLinked="1"/>
        <c:majorTickMark val="out"/>
        <c:minorTickMark val="none"/>
        <c:tickLblPos val="nextTo"/>
        <c:crossAx val="2050333808"/>
        <c:crosses val="autoZero"/>
        <c:auto val="0"/>
        <c:lblAlgn val="ctr"/>
        <c:lblOffset val="100"/>
        <c:noMultiLvlLbl val="0"/>
      </c:catAx>
      <c:valAx>
        <c:axId val="2050333808"/>
        <c:scaling>
          <c:orientation val="minMax"/>
          <c:max val="2"/>
          <c:min val="0"/>
        </c:scaling>
        <c:delete val="0"/>
        <c:axPos val="r"/>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PLC payment  rate ($/bushel)</a:t>
                </a:r>
              </a:p>
            </c:rich>
          </c:tx>
          <c:layout>
            <c:manualLayout>
              <c:xMode val="edge"/>
              <c:yMode val="edge"/>
              <c:x val="0.77894584315223436"/>
              <c:y val="0.31946437111429937"/>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1"/>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2176"/>
        <c:crosses val="max"/>
        <c:crossBetween val="between"/>
      </c:valAx>
      <c:spPr>
        <a:solidFill>
          <a:srgbClr val="FFFFFF"/>
        </a:solidFill>
        <a:ln w="12700">
          <a:solidFill>
            <a:srgbClr val="808080"/>
          </a:solidFill>
          <a:prstDash val="solid"/>
        </a:ln>
        <a:effectLst/>
      </c:spPr>
    </c:plotArea>
    <c:legend>
      <c:legendPos val="r"/>
      <c:layout>
        <c:manualLayout>
          <c:xMode val="edge"/>
          <c:yMode val="edge"/>
          <c:x val="0.8056897766458383"/>
          <c:y val="0.34582677165354331"/>
          <c:w val="0.19098659568967483"/>
          <c:h val="0.14735335882349518"/>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n-US" sz="1200" b="1" i="0" u="none" strike="noStrike" baseline="0">
                <a:solidFill>
                  <a:srgbClr val="000000"/>
                </a:solidFill>
                <a:latin typeface="Arial"/>
                <a:cs typeface="Arial"/>
              </a:rPr>
              <a:t>Figure 1.  Weekly model and World Agricultural Supply and Demand Estimates (WASDE) forecasts of U.S. soybean producers' marketing year average (MYA) price (season-average price) and implied price loss coverage (PLC) payment rate, marketing year 2026/27</a:t>
            </a:r>
          </a:p>
        </c:rich>
      </c:tx>
      <c:layout>
        <c:manualLayout>
          <c:xMode val="edge"/>
          <c:yMode val="edge"/>
          <c:x val="0.11234417196864199"/>
          <c:y val="2.1711861437830309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74819941222424E-2"/>
          <c:y val="0.15208045087235675"/>
          <c:w val="0.67883704350409568"/>
          <c:h val="0.69440507756811953"/>
        </c:manualLayout>
      </c:layout>
      <c:lineChart>
        <c:grouping val="standard"/>
        <c:varyColors val="0"/>
        <c:ser>
          <c:idx val="6"/>
          <c:order val="2"/>
          <c:tx>
            <c:strRef>
              <c:f>'Soy26'!$B$97</c:f>
              <c:strCache>
                <c:ptCount val="1"/>
                <c:pt idx="0">
                  <c:v>MYA price model forecast</c:v>
                </c:pt>
              </c:strCache>
            </c:strRef>
          </c:tx>
          <c:spPr>
            <a:ln w="28575" cap="rnd" cmpd="sng" algn="ctr">
              <a:solidFill>
                <a:srgbClr val="88CCEE"/>
              </a:solidFill>
              <a:prstDash val="solid"/>
              <a:round/>
            </a:ln>
            <a:effectLst/>
          </c:spPr>
          <c:marker>
            <c:symbol val="none"/>
          </c:marker>
          <c:cat>
            <c:numRef>
              <c:f>'Soy26'!$A$99:$A$248</c:f>
              <c:numCache>
                <c:formatCode>m/d/yyyy</c:formatCode>
                <c:ptCount val="150"/>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numCache>
            </c:numRef>
          </c:cat>
          <c:val>
            <c:numRef>
              <c:f>'Soy26'!$B$99:$B$248</c:f>
              <c:numCache>
                <c:formatCode>0.00</c:formatCode>
                <c:ptCount val="150"/>
                <c:pt idx="0">
                  <c:v>9.8445060000000009</c:v>
                </c:pt>
                <c:pt idx="1">
                  <c:v>9.7645060000000008</c:v>
                </c:pt>
                <c:pt idx="2">
                  <c:v>9.8495059999999999</c:v>
                </c:pt>
                <c:pt idx="3">
                  <c:v>9.778988</c:v>
                </c:pt>
                <c:pt idx="4">
                  <c:v>9.8251950000000008</c:v>
                </c:pt>
                <c:pt idx="5">
                  <c:v>9.5403780000000005</c:v>
                </c:pt>
                <c:pt idx="6">
                  <c:v>9.8174469999999996</c:v>
                </c:pt>
                <c:pt idx="7">
                  <c:v>9.9627920000000003</c:v>
                </c:pt>
                <c:pt idx="8">
                  <c:v>9.8259570000000007</c:v>
                </c:pt>
                <c:pt idx="9">
                  <c:v>9.798254</c:v>
                </c:pt>
                <c:pt idx="10">
                  <c:v>10.006961</c:v>
                </c:pt>
                <c:pt idx="11">
                  <c:v>10.022812</c:v>
                </c:pt>
                <c:pt idx="12">
                  <c:v>10.048985</c:v>
                </c:pt>
                <c:pt idx="13">
                  <c:v>9.9624469999999992</c:v>
                </c:pt>
                <c:pt idx="14">
                  <c:v>10.120146999999999</c:v>
                </c:pt>
                <c:pt idx="15">
                  <c:v>9.9682650000000006</c:v>
                </c:pt>
                <c:pt idx="16">
                  <c:v>9.818702</c:v>
                </c:pt>
                <c:pt idx="17">
                  <c:v>9.7609870000000001</c:v>
                </c:pt>
                <c:pt idx="18">
                  <c:v>9.8033629999999992</c:v>
                </c:pt>
                <c:pt idx="19">
                  <c:v>9.8478910000000006</c:v>
                </c:pt>
                <c:pt idx="20">
                  <c:v>9.8796630000000007</c:v>
                </c:pt>
                <c:pt idx="21">
                  <c:v>9.7821420000000003</c:v>
                </c:pt>
                <c:pt idx="22">
                  <c:v>9.9848669999999995</c:v>
                </c:pt>
                <c:pt idx="23">
                  <c:v>10.025653999999999</c:v>
                </c:pt>
                <c:pt idx="24">
                  <c:v>9.9467610000000004</c:v>
                </c:pt>
                <c:pt idx="25">
                  <c:v>9.9772859999999994</c:v>
                </c:pt>
                <c:pt idx="26">
                  <c:v>10.007313999999999</c:v>
                </c:pt>
                <c:pt idx="27">
                  <c:v>10.161607</c:v>
                </c:pt>
                <c:pt idx="28">
                  <c:v>10.066988</c:v>
                </c:pt>
                <c:pt idx="29">
                  <c:v>10.184385000000001</c:v>
                </c:pt>
                <c:pt idx="30">
                  <c:v>10.135403</c:v>
                </c:pt>
                <c:pt idx="31">
                  <c:v>10.456339</c:v>
                </c:pt>
                <c:pt idx="32">
                  <c:v>10.052409000000001</c:v>
                </c:pt>
                <c:pt idx="33">
                  <c:v>10.344574</c:v>
                </c:pt>
                <c:pt idx="34">
                  <c:v>10.115240999999999</c:v>
                </c:pt>
                <c:pt idx="35">
                  <c:v>10.247254999999999</c:v>
                </c:pt>
                <c:pt idx="36">
                  <c:v>10.299585</c:v>
                </c:pt>
                <c:pt idx="37">
                  <c:v>10.074234000000001</c:v>
                </c:pt>
                <c:pt idx="38">
                  <c:v>10.108167999999999</c:v>
                </c:pt>
                <c:pt idx="39">
                  <c:v>10.240501999999999</c:v>
                </c:pt>
                <c:pt idx="40">
                  <c:v>10.362822</c:v>
                </c:pt>
                <c:pt idx="41">
                  <c:v>10.371617000000001</c:v>
                </c:pt>
                <c:pt idx="42">
                  <c:v>10.336563999999999</c:v>
                </c:pt>
                <c:pt idx="43">
                  <c:v>10.374476</c:v>
                </c:pt>
                <c:pt idx="44">
                  <c:v>10.420232</c:v>
                </c:pt>
                <c:pt idx="45">
                  <c:v>10.244913</c:v>
                </c:pt>
                <c:pt idx="46">
                  <c:v>10.37102</c:v>
                </c:pt>
                <c:pt idx="47">
                  <c:v>10.341196</c:v>
                </c:pt>
                <c:pt idx="48">
                  <c:v>10.244941000000001</c:v>
                </c:pt>
                <c:pt idx="49">
                  <c:v>10.464276</c:v>
                </c:pt>
                <c:pt idx="50">
                  <c:v>10.600101</c:v>
                </c:pt>
                <c:pt idx="51">
                  <c:v>10.600823</c:v>
                </c:pt>
                <c:pt idx="52">
                  <c:v>10.831766</c:v>
                </c:pt>
                <c:pt idx="53">
                  <c:v>10.765613</c:v>
                </c:pt>
                <c:pt idx="54">
                  <c:v>10.837147</c:v>
                </c:pt>
                <c:pt idx="55">
                  <c:v>10.762568999999999</c:v>
                </c:pt>
                <c:pt idx="56">
                  <c:v>10.618584999999999</c:v>
                </c:pt>
                <c:pt idx="57">
                  <c:v>10.359792000000001</c:v>
                </c:pt>
                <c:pt idx="58">
                  <c:v>10.483311</c:v>
                </c:pt>
                <c:pt idx="59">
                  <c:v>10.296158999999999</c:v>
                </c:pt>
              </c:numCache>
            </c:numRef>
          </c:val>
          <c:smooth val="0"/>
          <c:extLst>
            <c:ext xmlns:c16="http://schemas.microsoft.com/office/drawing/2014/chart" uri="{C3380CC4-5D6E-409C-BE32-E72D297353CC}">
              <c16:uniqueId val="{00000000-749A-434E-90FB-53F8F67F7BD6}"/>
            </c:ext>
          </c:extLst>
        </c:ser>
        <c:ser>
          <c:idx val="2"/>
          <c:order val="3"/>
          <c:tx>
            <c:strRef>
              <c:f>'Soy26'!$C$97</c:f>
              <c:strCache>
                <c:ptCount val="1"/>
                <c:pt idx="0">
                  <c:v>MYA price WASDE projection</c:v>
                </c:pt>
              </c:strCache>
            </c:strRef>
          </c:tx>
          <c:spPr>
            <a:ln w="28575" cap="rnd" cmpd="sng" algn="ctr">
              <a:solidFill>
                <a:srgbClr val="44AA99"/>
              </a:solidFill>
              <a:prstDash val="solid"/>
              <a:round/>
            </a:ln>
            <a:effectLst/>
          </c:spPr>
          <c:marker>
            <c:symbol val="none"/>
          </c:marker>
          <c:cat>
            <c:numRef>
              <c:f>'Soy26'!$A$99:$A$248</c:f>
              <c:numCache>
                <c:formatCode>m/d/yyyy</c:formatCode>
                <c:ptCount val="150"/>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numCache>
            </c:numRef>
          </c:cat>
          <c:val>
            <c:numRef>
              <c:f>'Soy26'!$C$99:$C$248</c:f>
              <c:numCache>
                <c:formatCode>0.00</c:formatCode>
                <c:ptCount val="150"/>
              </c:numCache>
            </c:numRef>
          </c:val>
          <c:smooth val="0"/>
          <c:extLst>
            <c:ext xmlns:c16="http://schemas.microsoft.com/office/drawing/2014/chart" uri="{C3380CC4-5D6E-409C-BE32-E72D297353CC}">
              <c16:uniqueId val="{00000001-749A-434E-90FB-53F8F67F7BD6}"/>
            </c:ext>
          </c:extLst>
        </c:ser>
        <c:ser>
          <c:idx val="1"/>
          <c:order val="4"/>
          <c:tx>
            <c:strRef>
              <c:f>'Soy26'!$E$97</c:f>
              <c:strCache>
                <c:ptCount val="1"/>
                <c:pt idx="0">
                  <c:v>Effective reference price (ERP)</c:v>
                </c:pt>
              </c:strCache>
            </c:strRef>
          </c:tx>
          <c:spPr>
            <a:ln w="28575" cap="rnd" cmpd="sng" algn="ctr">
              <a:solidFill>
                <a:schemeClr val="accent4">
                  <a:shade val="95000"/>
                  <a:satMod val="105000"/>
                </a:schemeClr>
              </a:solidFill>
              <a:prstDash val="sysDash"/>
              <a:round/>
            </a:ln>
            <a:effectLst/>
          </c:spPr>
          <c:marker>
            <c:symbol val="none"/>
          </c:marker>
          <c:cat>
            <c:numRef>
              <c:f>'Soy26'!$A$99:$A$248</c:f>
              <c:numCache>
                <c:formatCode>m/d/yyyy</c:formatCode>
                <c:ptCount val="150"/>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numCache>
            </c:numRef>
          </c:cat>
          <c:val>
            <c:numRef>
              <c:f>'Soy26'!$E$99:$E$248</c:f>
              <c:numCache>
                <c:formatCode>0.00</c:formatCode>
                <c:ptCount val="150"/>
                <c:pt idx="0">
                  <c:v>10.706666999999999</c:v>
                </c:pt>
                <c:pt idx="1">
                  <c:v>10.706666999999999</c:v>
                </c:pt>
                <c:pt idx="2">
                  <c:v>10.706666999999999</c:v>
                </c:pt>
                <c:pt idx="3">
                  <c:v>10.706666999999999</c:v>
                </c:pt>
                <c:pt idx="4">
                  <c:v>10.706666999999999</c:v>
                </c:pt>
                <c:pt idx="5">
                  <c:v>10.706666999999999</c:v>
                </c:pt>
                <c:pt idx="6">
                  <c:v>10.706666999999999</c:v>
                </c:pt>
                <c:pt idx="7">
                  <c:v>10.706666999999999</c:v>
                </c:pt>
                <c:pt idx="8">
                  <c:v>10.706666999999999</c:v>
                </c:pt>
                <c:pt idx="9">
                  <c:v>10.706666999999999</c:v>
                </c:pt>
                <c:pt idx="10">
                  <c:v>10.706666999999999</c:v>
                </c:pt>
                <c:pt idx="11">
                  <c:v>10.706666999999999</c:v>
                </c:pt>
                <c:pt idx="12">
                  <c:v>10.706666999999999</c:v>
                </c:pt>
                <c:pt idx="13">
                  <c:v>10.706666999999999</c:v>
                </c:pt>
                <c:pt idx="14">
                  <c:v>10.706666999999999</c:v>
                </c:pt>
                <c:pt idx="15">
                  <c:v>10.706666999999999</c:v>
                </c:pt>
                <c:pt idx="16">
                  <c:v>10.706666999999999</c:v>
                </c:pt>
                <c:pt idx="17">
                  <c:v>10.706666999999999</c:v>
                </c:pt>
                <c:pt idx="18">
                  <c:v>10.706666999999999</c:v>
                </c:pt>
                <c:pt idx="19">
                  <c:v>10.706666999999999</c:v>
                </c:pt>
                <c:pt idx="20">
                  <c:v>10.706666999999999</c:v>
                </c:pt>
                <c:pt idx="21">
                  <c:v>10.706666999999999</c:v>
                </c:pt>
                <c:pt idx="22">
                  <c:v>10.706666999999999</c:v>
                </c:pt>
                <c:pt idx="23">
                  <c:v>10.706666999999999</c:v>
                </c:pt>
                <c:pt idx="24">
                  <c:v>10.706666999999999</c:v>
                </c:pt>
                <c:pt idx="25">
                  <c:v>10.706666999999999</c:v>
                </c:pt>
                <c:pt idx="26">
                  <c:v>10.706666999999999</c:v>
                </c:pt>
                <c:pt idx="27">
                  <c:v>10.706666999999999</c:v>
                </c:pt>
                <c:pt idx="28">
                  <c:v>10.706666999999999</c:v>
                </c:pt>
                <c:pt idx="29">
                  <c:v>10.706666999999999</c:v>
                </c:pt>
                <c:pt idx="30">
                  <c:v>10.706666999999999</c:v>
                </c:pt>
                <c:pt idx="31">
                  <c:v>10.706666999999999</c:v>
                </c:pt>
                <c:pt idx="32">
                  <c:v>10.706666999999999</c:v>
                </c:pt>
                <c:pt idx="33">
                  <c:v>10.706666999999999</c:v>
                </c:pt>
                <c:pt idx="34">
                  <c:v>10.706666999999999</c:v>
                </c:pt>
                <c:pt idx="35">
                  <c:v>10.706666999999999</c:v>
                </c:pt>
                <c:pt idx="36">
                  <c:v>10.706666999999999</c:v>
                </c:pt>
                <c:pt idx="37">
                  <c:v>10.706666999999999</c:v>
                </c:pt>
                <c:pt idx="38">
                  <c:v>10.706666999999999</c:v>
                </c:pt>
                <c:pt idx="39">
                  <c:v>10.706666999999999</c:v>
                </c:pt>
                <c:pt idx="40">
                  <c:v>10.706666999999999</c:v>
                </c:pt>
                <c:pt idx="41">
                  <c:v>10.706666999999999</c:v>
                </c:pt>
                <c:pt idx="42">
                  <c:v>10.706666999999999</c:v>
                </c:pt>
                <c:pt idx="43">
                  <c:v>10.706666999999999</c:v>
                </c:pt>
                <c:pt idx="44">
                  <c:v>10.706666999999999</c:v>
                </c:pt>
                <c:pt idx="45">
                  <c:v>10.706666999999999</c:v>
                </c:pt>
                <c:pt idx="46">
                  <c:v>10.706666999999999</c:v>
                </c:pt>
                <c:pt idx="47">
                  <c:v>10.706666999999999</c:v>
                </c:pt>
                <c:pt idx="48">
                  <c:v>10.706666999999999</c:v>
                </c:pt>
                <c:pt idx="49">
                  <c:v>10.706666999999999</c:v>
                </c:pt>
                <c:pt idx="50">
                  <c:v>10.706666999999999</c:v>
                </c:pt>
                <c:pt idx="51">
                  <c:v>10.706666999999999</c:v>
                </c:pt>
                <c:pt idx="52">
                  <c:v>10.706666999999999</c:v>
                </c:pt>
                <c:pt idx="53">
                  <c:v>10.706666999999999</c:v>
                </c:pt>
                <c:pt idx="54">
                  <c:v>10.706666999999999</c:v>
                </c:pt>
                <c:pt idx="55">
                  <c:v>10.706666999999999</c:v>
                </c:pt>
                <c:pt idx="56">
                  <c:v>10.706666999999999</c:v>
                </c:pt>
                <c:pt idx="57">
                  <c:v>10.706666999999999</c:v>
                </c:pt>
                <c:pt idx="58">
                  <c:v>10.706666999999999</c:v>
                </c:pt>
                <c:pt idx="59">
                  <c:v>10.706666999999999</c:v>
                </c:pt>
              </c:numCache>
            </c:numRef>
          </c:val>
          <c:smooth val="0"/>
          <c:extLst>
            <c:ext xmlns:c16="http://schemas.microsoft.com/office/drawing/2014/chart" uri="{C3380CC4-5D6E-409C-BE32-E72D297353CC}">
              <c16:uniqueId val="{00000002-749A-434E-90FB-53F8F67F7BD6}"/>
            </c:ext>
          </c:extLst>
        </c:ser>
        <c:dLbls>
          <c:showLegendKey val="0"/>
          <c:showVal val="0"/>
          <c:showCatName val="0"/>
          <c:showSerName val="0"/>
          <c:showPercent val="0"/>
          <c:showBubbleSize val="0"/>
        </c:dLbls>
        <c:marker val="1"/>
        <c:smooth val="0"/>
        <c:axId val="2050337072"/>
        <c:axId val="2050337616"/>
      </c:lineChart>
      <c:lineChart>
        <c:grouping val="standard"/>
        <c:varyColors val="0"/>
        <c:ser>
          <c:idx val="0"/>
          <c:order val="0"/>
          <c:tx>
            <c:strRef>
              <c:f>'Soy26'!$F$97</c:f>
              <c:strCache>
                <c:ptCount val="1"/>
                <c:pt idx="0">
                  <c:v>PLC payment rate model forecast </c:v>
                </c:pt>
              </c:strCache>
            </c:strRef>
          </c:tx>
          <c:spPr>
            <a:ln w="28575" cap="rnd" cmpd="sng" algn="ctr">
              <a:solidFill>
                <a:srgbClr val="CC4499"/>
              </a:solidFill>
              <a:prstDash val="solid"/>
              <a:round/>
            </a:ln>
            <a:effectLst/>
          </c:spPr>
          <c:marker>
            <c:symbol val="diamond"/>
            <c:size val="5"/>
            <c:spPr>
              <a:solidFill>
                <a:srgbClr val="CC4499"/>
              </a:solidFill>
              <a:ln w="9525" cap="flat" cmpd="sng" algn="ctr">
                <a:solidFill>
                  <a:srgbClr val="CC4499"/>
                </a:solidFill>
                <a:prstDash val="solid"/>
                <a:round/>
              </a:ln>
              <a:effectLst/>
            </c:spPr>
          </c:marker>
          <c:dPt>
            <c:idx val="20"/>
            <c:bubble3D val="0"/>
            <c:extLst>
              <c:ext xmlns:c16="http://schemas.microsoft.com/office/drawing/2014/chart" uri="{C3380CC4-5D6E-409C-BE32-E72D297353CC}">
                <c16:uniqueId val="{00000003-749A-434E-90FB-53F8F67F7BD6}"/>
              </c:ext>
            </c:extLst>
          </c:dPt>
          <c:cat>
            <c:numRef>
              <c:f>'Soy26'!$A$99:$A$248</c:f>
              <c:numCache>
                <c:formatCode>m/d/yyyy</c:formatCode>
                <c:ptCount val="150"/>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numCache>
            </c:numRef>
          </c:cat>
          <c:val>
            <c:numRef>
              <c:f>'Soy26'!$F$99:$F$248</c:f>
              <c:numCache>
                <c:formatCode>0.00</c:formatCode>
                <c:ptCount val="150"/>
                <c:pt idx="0">
                  <c:v>0.86216000000000004</c:v>
                </c:pt>
                <c:pt idx="1">
                  <c:v>0.94216</c:v>
                </c:pt>
                <c:pt idx="2">
                  <c:v>0.85716000000000003</c:v>
                </c:pt>
                <c:pt idx="3">
                  <c:v>0.927678</c:v>
                </c:pt>
                <c:pt idx="4">
                  <c:v>0.881471</c:v>
                </c:pt>
                <c:pt idx="5">
                  <c:v>1.1662889999999999</c:v>
                </c:pt>
                <c:pt idx="6">
                  <c:v>0.88922000000000001</c:v>
                </c:pt>
                <c:pt idx="7">
                  <c:v>0.74387499999999995</c:v>
                </c:pt>
                <c:pt idx="8">
                  <c:v>0.88070999999999999</c:v>
                </c:pt>
                <c:pt idx="9">
                  <c:v>0.90841300000000003</c:v>
                </c:pt>
                <c:pt idx="10">
                  <c:v>0.69970600000000005</c:v>
                </c:pt>
                <c:pt idx="11">
                  <c:v>0.68385499999999999</c:v>
                </c:pt>
                <c:pt idx="12">
                  <c:v>0.65768199999999999</c:v>
                </c:pt>
                <c:pt idx="13">
                  <c:v>0.74421999999999999</c:v>
                </c:pt>
                <c:pt idx="14">
                  <c:v>0.58651900000000001</c:v>
                </c:pt>
                <c:pt idx="15">
                  <c:v>0.73840099999999997</c:v>
                </c:pt>
                <c:pt idx="16">
                  <c:v>0.88796399999999998</c:v>
                </c:pt>
                <c:pt idx="17">
                  <c:v>0.94567900000000005</c:v>
                </c:pt>
                <c:pt idx="18">
                  <c:v>0.903304</c:v>
                </c:pt>
                <c:pt idx="19">
                  <c:v>0.85877499999999996</c:v>
                </c:pt>
                <c:pt idx="20">
                  <c:v>0.82700399999999996</c:v>
                </c:pt>
                <c:pt idx="21">
                  <c:v>0.92452400000000001</c:v>
                </c:pt>
                <c:pt idx="22">
                  <c:v>0.72179899999999997</c:v>
                </c:pt>
                <c:pt idx="23">
                  <c:v>0.68101199999999995</c:v>
                </c:pt>
                <c:pt idx="24">
                  <c:v>0.75990500000000005</c:v>
                </c:pt>
                <c:pt idx="25">
                  <c:v>0.72938099999999995</c:v>
                </c:pt>
                <c:pt idx="26">
                  <c:v>0.69935199999999997</c:v>
                </c:pt>
                <c:pt idx="27">
                  <c:v>0.54505999999999999</c:v>
                </c:pt>
                <c:pt idx="28">
                  <c:v>0.639679</c:v>
                </c:pt>
                <c:pt idx="29">
                  <c:v>0.52228200000000002</c:v>
                </c:pt>
                <c:pt idx="30">
                  <c:v>0.57126399999999999</c:v>
                </c:pt>
                <c:pt idx="31">
                  <c:v>0.25032799999999999</c:v>
                </c:pt>
                <c:pt idx="32">
                  <c:v>0.65425800000000001</c:v>
                </c:pt>
                <c:pt idx="33">
                  <c:v>0.362093</c:v>
                </c:pt>
                <c:pt idx="34">
                  <c:v>0.59142499999999998</c:v>
                </c:pt>
                <c:pt idx="35">
                  <c:v>0.45941100000000001</c:v>
                </c:pt>
                <c:pt idx="36">
                  <c:v>0.407082</c:v>
                </c:pt>
                <c:pt idx="37">
                  <c:v>0.63243199999999999</c:v>
                </c:pt>
                <c:pt idx="38">
                  <c:v>0.598499</c:v>
                </c:pt>
                <c:pt idx="39">
                  <c:v>0.46616400000000002</c:v>
                </c:pt>
                <c:pt idx="40">
                  <c:v>0.34384500000000001</c:v>
                </c:pt>
                <c:pt idx="41">
                  <c:v>0.33504899999999999</c:v>
                </c:pt>
                <c:pt idx="42">
                  <c:v>0.37010300000000002</c:v>
                </c:pt>
                <c:pt idx="43">
                  <c:v>0.33218999999999999</c:v>
                </c:pt>
                <c:pt idx="44">
                  <c:v>0.286435</c:v>
                </c:pt>
                <c:pt idx="45">
                  <c:v>0.461754</c:v>
                </c:pt>
                <c:pt idx="46">
                  <c:v>0.335646</c:v>
                </c:pt>
                <c:pt idx="47">
                  <c:v>0.36547000000000002</c:v>
                </c:pt>
                <c:pt idx="48">
                  <c:v>0.461725</c:v>
                </c:pt>
                <c:pt idx="49">
                  <c:v>0.24238999999999999</c:v>
                </c:pt>
                <c:pt idx="50">
                  <c:v>0.10656499999999999</c:v>
                </c:pt>
                <c:pt idx="51">
                  <c:v>0.10584399999999999</c:v>
                </c:pt>
                <c:pt idx="52">
                  <c:v>0</c:v>
                </c:pt>
                <c:pt idx="53">
                  <c:v>0</c:v>
                </c:pt>
                <c:pt idx="54">
                  <c:v>0</c:v>
                </c:pt>
                <c:pt idx="55">
                  <c:v>0</c:v>
                </c:pt>
                <c:pt idx="56">
                  <c:v>8.8081000000000007E-2</c:v>
                </c:pt>
                <c:pt idx="57">
                  <c:v>0.34687499999999999</c:v>
                </c:pt>
                <c:pt idx="58">
                  <c:v>0.223356</c:v>
                </c:pt>
                <c:pt idx="59">
                  <c:v>0.41050799999999998</c:v>
                </c:pt>
              </c:numCache>
            </c:numRef>
          </c:val>
          <c:smooth val="0"/>
          <c:extLst>
            <c:ext xmlns:c16="http://schemas.microsoft.com/office/drawing/2014/chart" uri="{C3380CC4-5D6E-409C-BE32-E72D297353CC}">
              <c16:uniqueId val="{00000004-749A-434E-90FB-53F8F67F7BD6}"/>
            </c:ext>
          </c:extLst>
        </c:ser>
        <c:ser>
          <c:idx val="5"/>
          <c:order val="1"/>
          <c:tx>
            <c:strRef>
              <c:f>'Soy26'!$G$97</c:f>
              <c:strCache>
                <c:ptCount val="1"/>
                <c:pt idx="0">
                  <c:v>PLC payment rate WASDE projection </c:v>
                </c:pt>
              </c:strCache>
            </c:strRef>
          </c:tx>
          <c:spPr>
            <a:ln w="28575" cap="rnd" cmpd="sng" algn="ctr">
              <a:solidFill>
                <a:schemeClr val="tx1"/>
              </a:solidFill>
              <a:prstDash val="solid"/>
              <a:round/>
            </a:ln>
            <a:effectLst/>
          </c:spPr>
          <c:marker>
            <c:symbol val="diamond"/>
            <c:size val="5"/>
            <c:spPr>
              <a:solidFill>
                <a:schemeClr val="tx1"/>
              </a:solidFill>
              <a:ln w="9525" cap="flat" cmpd="sng" algn="ctr">
                <a:solidFill>
                  <a:schemeClr val="tx1"/>
                </a:solidFill>
                <a:prstDash val="solid"/>
                <a:round/>
              </a:ln>
              <a:effectLst/>
            </c:spPr>
          </c:marker>
          <c:cat>
            <c:numRef>
              <c:f>'Soy26'!$A$99:$A$248</c:f>
              <c:numCache>
                <c:formatCode>m/d/yyyy</c:formatCode>
                <c:ptCount val="150"/>
                <c:pt idx="0">
                  <c:v>45610</c:v>
                </c:pt>
                <c:pt idx="1">
                  <c:v>45617</c:v>
                </c:pt>
                <c:pt idx="2">
                  <c:v>45624</c:v>
                </c:pt>
                <c:pt idx="3">
                  <c:v>45631</c:v>
                </c:pt>
                <c:pt idx="4">
                  <c:v>45638</c:v>
                </c:pt>
                <c:pt idx="5">
                  <c:v>45645</c:v>
                </c:pt>
                <c:pt idx="6">
                  <c:v>45652</c:v>
                </c:pt>
                <c:pt idx="7">
                  <c:v>45659</c:v>
                </c:pt>
                <c:pt idx="8">
                  <c:v>45666</c:v>
                </c:pt>
                <c:pt idx="9">
                  <c:v>45673</c:v>
                </c:pt>
                <c:pt idx="10">
                  <c:v>45680</c:v>
                </c:pt>
                <c:pt idx="11">
                  <c:v>45687</c:v>
                </c:pt>
                <c:pt idx="12">
                  <c:v>45694</c:v>
                </c:pt>
                <c:pt idx="13">
                  <c:v>45701</c:v>
                </c:pt>
                <c:pt idx="14">
                  <c:v>45708</c:v>
                </c:pt>
                <c:pt idx="15">
                  <c:v>45715</c:v>
                </c:pt>
                <c:pt idx="16">
                  <c:v>45722</c:v>
                </c:pt>
                <c:pt idx="17">
                  <c:v>45729</c:v>
                </c:pt>
                <c:pt idx="18">
                  <c:v>45736</c:v>
                </c:pt>
                <c:pt idx="19">
                  <c:v>45743</c:v>
                </c:pt>
                <c:pt idx="20">
                  <c:v>45750</c:v>
                </c:pt>
                <c:pt idx="21">
                  <c:v>45757</c:v>
                </c:pt>
                <c:pt idx="22">
                  <c:v>45764</c:v>
                </c:pt>
                <c:pt idx="23">
                  <c:v>45771</c:v>
                </c:pt>
                <c:pt idx="24">
                  <c:v>45778</c:v>
                </c:pt>
                <c:pt idx="25">
                  <c:v>45785</c:v>
                </c:pt>
                <c:pt idx="26">
                  <c:v>45792</c:v>
                </c:pt>
                <c:pt idx="27">
                  <c:v>45799</c:v>
                </c:pt>
                <c:pt idx="28">
                  <c:v>45806</c:v>
                </c:pt>
                <c:pt idx="29">
                  <c:v>45813</c:v>
                </c:pt>
                <c:pt idx="30">
                  <c:v>45820</c:v>
                </c:pt>
                <c:pt idx="31">
                  <c:v>45827</c:v>
                </c:pt>
                <c:pt idx="32">
                  <c:v>45834</c:v>
                </c:pt>
                <c:pt idx="33">
                  <c:v>45841</c:v>
                </c:pt>
                <c:pt idx="34">
                  <c:v>45848</c:v>
                </c:pt>
                <c:pt idx="35">
                  <c:v>45855</c:v>
                </c:pt>
                <c:pt idx="36">
                  <c:v>45862</c:v>
                </c:pt>
                <c:pt idx="37">
                  <c:v>45869</c:v>
                </c:pt>
                <c:pt idx="38">
                  <c:v>45876</c:v>
                </c:pt>
                <c:pt idx="39">
                  <c:v>45883</c:v>
                </c:pt>
                <c:pt idx="40">
                  <c:v>45890</c:v>
                </c:pt>
                <c:pt idx="41">
                  <c:v>45897</c:v>
                </c:pt>
                <c:pt idx="42">
                  <c:v>45904</c:v>
                </c:pt>
                <c:pt idx="43">
                  <c:v>45911</c:v>
                </c:pt>
                <c:pt idx="44">
                  <c:v>45918</c:v>
                </c:pt>
                <c:pt idx="45">
                  <c:v>45925</c:v>
                </c:pt>
                <c:pt idx="46">
                  <c:v>45932</c:v>
                </c:pt>
                <c:pt idx="47">
                  <c:v>45939</c:v>
                </c:pt>
                <c:pt idx="48">
                  <c:v>45946</c:v>
                </c:pt>
                <c:pt idx="49">
                  <c:v>45953</c:v>
                </c:pt>
                <c:pt idx="50">
                  <c:v>45960</c:v>
                </c:pt>
                <c:pt idx="51">
                  <c:v>45967</c:v>
                </c:pt>
                <c:pt idx="52">
                  <c:v>45974</c:v>
                </c:pt>
                <c:pt idx="53">
                  <c:v>45981</c:v>
                </c:pt>
                <c:pt idx="54">
                  <c:v>45988</c:v>
                </c:pt>
                <c:pt idx="55">
                  <c:v>45995</c:v>
                </c:pt>
                <c:pt idx="56">
                  <c:v>46002</c:v>
                </c:pt>
                <c:pt idx="57">
                  <c:v>46009</c:v>
                </c:pt>
                <c:pt idx="58">
                  <c:v>46016</c:v>
                </c:pt>
                <c:pt idx="59">
                  <c:v>46023</c:v>
                </c:pt>
              </c:numCache>
            </c:numRef>
          </c:cat>
          <c:val>
            <c:numRef>
              <c:f>'Soy26'!$G$99:$G$248</c:f>
              <c:numCache>
                <c:formatCode>0.00</c:formatCode>
                <c:ptCount val="150"/>
              </c:numCache>
            </c:numRef>
          </c:val>
          <c:smooth val="0"/>
          <c:extLst>
            <c:ext xmlns:c16="http://schemas.microsoft.com/office/drawing/2014/chart" uri="{C3380CC4-5D6E-409C-BE32-E72D297353CC}">
              <c16:uniqueId val="{00000005-749A-434E-90FB-53F8F67F7BD6}"/>
            </c:ext>
          </c:extLst>
        </c:ser>
        <c:dLbls>
          <c:showLegendKey val="0"/>
          <c:showVal val="0"/>
          <c:showCatName val="0"/>
          <c:showSerName val="0"/>
          <c:showPercent val="0"/>
          <c:showBubbleSize val="0"/>
        </c:dLbls>
        <c:marker val="1"/>
        <c:smooth val="0"/>
        <c:axId val="2050332176"/>
        <c:axId val="2050333808"/>
      </c:lineChart>
      <c:catAx>
        <c:axId val="2050337072"/>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Forecast period</a:t>
                </a:r>
              </a:p>
            </c:rich>
          </c:tx>
          <c:layout>
            <c:manualLayout>
              <c:xMode val="edge"/>
              <c:yMode val="edge"/>
              <c:x val="0.40343716037132021"/>
              <c:y val="0.94691595401363926"/>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m/d/yyyy" sourceLinked="0"/>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Arial"/>
                <a:ea typeface="Arial"/>
                <a:cs typeface="Arial"/>
              </a:defRPr>
            </a:pPr>
            <a:endParaRPr lang="en-US"/>
          </a:p>
        </c:txPr>
        <c:crossAx val="2050337616"/>
        <c:crosses val="autoZero"/>
        <c:auto val="0"/>
        <c:lblAlgn val="ctr"/>
        <c:lblOffset val="100"/>
        <c:tickLblSkip val="2"/>
        <c:tickMarkSkip val="1"/>
        <c:noMultiLvlLbl val="0"/>
      </c:catAx>
      <c:valAx>
        <c:axId val="2050337616"/>
        <c:scaling>
          <c:orientation val="minMax"/>
          <c:max val="14"/>
          <c:min val="0"/>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MYA</a:t>
                </a:r>
                <a:r>
                  <a:rPr lang="en-US" baseline="0"/>
                  <a:t> price </a:t>
                </a:r>
                <a:r>
                  <a:rPr lang="en-US"/>
                  <a:t>and ERP ($/bushel)</a:t>
                </a:r>
              </a:p>
            </c:rich>
          </c:tx>
          <c:layout>
            <c:manualLayout>
              <c:xMode val="edge"/>
              <c:yMode val="edge"/>
              <c:x val="1.2274923688434646E-2"/>
              <c:y val="0.31563860112894782"/>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7072"/>
        <c:crosses val="autoZero"/>
        <c:crossBetween val="between"/>
        <c:majorUnit val="0.5"/>
        <c:minorUnit val="0.25"/>
      </c:valAx>
      <c:catAx>
        <c:axId val="2050332176"/>
        <c:scaling>
          <c:orientation val="minMax"/>
        </c:scaling>
        <c:delete val="1"/>
        <c:axPos val="b"/>
        <c:numFmt formatCode="m/d/yyyy" sourceLinked="1"/>
        <c:majorTickMark val="out"/>
        <c:minorTickMark val="none"/>
        <c:tickLblPos val="nextTo"/>
        <c:crossAx val="2050333808"/>
        <c:crosses val="autoZero"/>
        <c:auto val="0"/>
        <c:lblAlgn val="ctr"/>
        <c:lblOffset val="100"/>
        <c:noMultiLvlLbl val="0"/>
      </c:catAx>
      <c:valAx>
        <c:axId val="2050333808"/>
        <c:scaling>
          <c:orientation val="minMax"/>
          <c:max val="2"/>
          <c:min val="0"/>
        </c:scaling>
        <c:delete val="0"/>
        <c:axPos val="r"/>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PLC payment  rate ($/bushel)</a:t>
                </a:r>
              </a:p>
            </c:rich>
          </c:tx>
          <c:layout>
            <c:manualLayout>
              <c:xMode val="edge"/>
              <c:yMode val="edge"/>
              <c:x val="0.77894584315223436"/>
              <c:y val="0.31946437111429937"/>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1"/>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2176"/>
        <c:crosses val="max"/>
        <c:crossBetween val="between"/>
      </c:valAx>
      <c:spPr>
        <a:solidFill>
          <a:srgbClr val="FFFFFF"/>
        </a:solidFill>
        <a:ln w="12700">
          <a:solidFill>
            <a:srgbClr val="808080"/>
          </a:solidFill>
          <a:prstDash val="solid"/>
        </a:ln>
        <a:effectLst/>
      </c:spPr>
    </c:plotArea>
    <c:legend>
      <c:legendPos val="r"/>
      <c:layout>
        <c:manualLayout>
          <c:xMode val="edge"/>
          <c:yMode val="edge"/>
          <c:x val="0.8056897766458383"/>
          <c:y val="0.34582677165354331"/>
          <c:w val="0.19098659568967483"/>
          <c:h val="0.14735335882349518"/>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n-US" sz="1200" b="1" i="0" u="none" strike="noStrike" baseline="0">
                <a:solidFill>
                  <a:srgbClr val="000000"/>
                </a:solidFill>
                <a:latin typeface="Arial"/>
                <a:cs typeface="Arial"/>
              </a:rPr>
              <a:t>Figure 1.  Weekly model and World Agricultural Supply and Demand Estimates (WASDE) forecasts of U.S. upland cotton producers' marketing year average (MYA) price, marketing year 2025/26</a:t>
            </a:r>
          </a:p>
        </c:rich>
      </c:tx>
      <c:layout>
        <c:manualLayout>
          <c:xMode val="edge"/>
          <c:yMode val="edge"/>
          <c:x val="0.11234417196864199"/>
          <c:y val="2.1711861437830309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74819941222424E-2"/>
          <c:y val="0.15208045087235675"/>
          <c:w val="0.67883704350409568"/>
          <c:h val="0.69440507756811953"/>
        </c:manualLayout>
      </c:layout>
      <c:lineChart>
        <c:grouping val="standard"/>
        <c:varyColors val="0"/>
        <c:ser>
          <c:idx val="6"/>
          <c:order val="0"/>
          <c:tx>
            <c:strRef>
              <c:f>Cotton25!$B$79</c:f>
              <c:strCache>
                <c:ptCount val="1"/>
                <c:pt idx="0">
                  <c:v>MYA price model forecast</c:v>
                </c:pt>
              </c:strCache>
            </c:strRef>
          </c:tx>
          <c:spPr>
            <a:ln w="28575" cap="rnd" cmpd="sng" algn="ctr">
              <a:solidFill>
                <a:srgbClr val="88CCEE"/>
              </a:solidFill>
              <a:prstDash val="solid"/>
              <a:round/>
            </a:ln>
            <a:effectLst/>
          </c:spPr>
          <c:marker>
            <c:symbol val="none"/>
          </c:marker>
          <c:cat>
            <c:numRef>
              <c:f>Cotton25!$A$81:$A$236</c:f>
              <c:numCache>
                <c:formatCode>m/d/yyyy</c:formatCode>
                <c:ptCount val="156"/>
                <c:pt idx="0">
                  <c:v>45204</c:v>
                </c:pt>
                <c:pt idx="1">
                  <c:v>45211</c:v>
                </c:pt>
                <c:pt idx="2">
                  <c:v>45218</c:v>
                </c:pt>
                <c:pt idx="3">
                  <c:v>45225</c:v>
                </c:pt>
                <c:pt idx="4">
                  <c:v>45232</c:v>
                </c:pt>
                <c:pt idx="5">
                  <c:v>45239</c:v>
                </c:pt>
                <c:pt idx="6">
                  <c:v>45246</c:v>
                </c:pt>
                <c:pt idx="7">
                  <c:v>45253</c:v>
                </c:pt>
                <c:pt idx="8">
                  <c:v>45260</c:v>
                </c:pt>
                <c:pt idx="9">
                  <c:v>45267</c:v>
                </c:pt>
                <c:pt idx="10">
                  <c:v>45274</c:v>
                </c:pt>
                <c:pt idx="11">
                  <c:v>45281</c:v>
                </c:pt>
                <c:pt idx="12">
                  <c:v>45288</c:v>
                </c:pt>
                <c:pt idx="13">
                  <c:v>45295</c:v>
                </c:pt>
                <c:pt idx="14">
                  <c:v>45302</c:v>
                </c:pt>
                <c:pt idx="15">
                  <c:v>45309</c:v>
                </c:pt>
                <c:pt idx="16">
                  <c:v>45316</c:v>
                </c:pt>
                <c:pt idx="17">
                  <c:v>45323</c:v>
                </c:pt>
                <c:pt idx="18">
                  <c:v>45330</c:v>
                </c:pt>
                <c:pt idx="19">
                  <c:v>45337</c:v>
                </c:pt>
                <c:pt idx="20">
                  <c:v>45344</c:v>
                </c:pt>
                <c:pt idx="21">
                  <c:v>45351</c:v>
                </c:pt>
                <c:pt idx="22">
                  <c:v>45358</c:v>
                </c:pt>
                <c:pt idx="23">
                  <c:v>45365</c:v>
                </c:pt>
                <c:pt idx="24">
                  <c:v>45372</c:v>
                </c:pt>
                <c:pt idx="25">
                  <c:v>45379</c:v>
                </c:pt>
                <c:pt idx="26">
                  <c:v>45386</c:v>
                </c:pt>
                <c:pt idx="27">
                  <c:v>45393</c:v>
                </c:pt>
                <c:pt idx="28">
                  <c:v>45400</c:v>
                </c:pt>
                <c:pt idx="29">
                  <c:v>45407</c:v>
                </c:pt>
                <c:pt idx="30">
                  <c:v>45414</c:v>
                </c:pt>
                <c:pt idx="31">
                  <c:v>45421</c:v>
                </c:pt>
                <c:pt idx="32">
                  <c:v>45428</c:v>
                </c:pt>
                <c:pt idx="33">
                  <c:v>45435</c:v>
                </c:pt>
                <c:pt idx="34">
                  <c:v>45442</c:v>
                </c:pt>
                <c:pt idx="35">
                  <c:v>45449</c:v>
                </c:pt>
                <c:pt idx="36">
                  <c:v>45456</c:v>
                </c:pt>
                <c:pt idx="37">
                  <c:v>45463</c:v>
                </c:pt>
                <c:pt idx="38">
                  <c:v>45470</c:v>
                </c:pt>
                <c:pt idx="39">
                  <c:v>45477</c:v>
                </c:pt>
                <c:pt idx="40">
                  <c:v>45484</c:v>
                </c:pt>
                <c:pt idx="41">
                  <c:v>45491</c:v>
                </c:pt>
                <c:pt idx="42">
                  <c:v>45498</c:v>
                </c:pt>
                <c:pt idx="43">
                  <c:v>45505</c:v>
                </c:pt>
                <c:pt idx="44">
                  <c:v>45512</c:v>
                </c:pt>
                <c:pt idx="45">
                  <c:v>45519</c:v>
                </c:pt>
                <c:pt idx="46">
                  <c:v>45526</c:v>
                </c:pt>
                <c:pt idx="47">
                  <c:v>45533</c:v>
                </c:pt>
                <c:pt idx="48">
                  <c:v>45540</c:v>
                </c:pt>
                <c:pt idx="49">
                  <c:v>45547</c:v>
                </c:pt>
                <c:pt idx="50">
                  <c:v>45554</c:v>
                </c:pt>
                <c:pt idx="51">
                  <c:v>45561</c:v>
                </c:pt>
                <c:pt idx="52">
                  <c:v>45568</c:v>
                </c:pt>
                <c:pt idx="53">
                  <c:v>45575</c:v>
                </c:pt>
                <c:pt idx="54">
                  <c:v>45582</c:v>
                </c:pt>
                <c:pt idx="55">
                  <c:v>45589</c:v>
                </c:pt>
                <c:pt idx="56">
                  <c:v>45596</c:v>
                </c:pt>
                <c:pt idx="57">
                  <c:v>45603</c:v>
                </c:pt>
                <c:pt idx="58">
                  <c:v>45610</c:v>
                </c:pt>
                <c:pt idx="59">
                  <c:v>45617</c:v>
                </c:pt>
                <c:pt idx="60">
                  <c:v>45624</c:v>
                </c:pt>
                <c:pt idx="61">
                  <c:v>45631</c:v>
                </c:pt>
                <c:pt idx="62">
                  <c:v>45638</c:v>
                </c:pt>
                <c:pt idx="63">
                  <c:v>45645</c:v>
                </c:pt>
                <c:pt idx="64">
                  <c:v>45652</c:v>
                </c:pt>
                <c:pt idx="65">
                  <c:v>45659</c:v>
                </c:pt>
                <c:pt idx="66">
                  <c:v>45666</c:v>
                </c:pt>
                <c:pt idx="67">
                  <c:v>45673</c:v>
                </c:pt>
                <c:pt idx="68">
                  <c:v>45680</c:v>
                </c:pt>
                <c:pt idx="69">
                  <c:v>45687</c:v>
                </c:pt>
                <c:pt idx="70">
                  <c:v>45694</c:v>
                </c:pt>
                <c:pt idx="71">
                  <c:v>45701</c:v>
                </c:pt>
                <c:pt idx="72">
                  <c:v>45708</c:v>
                </c:pt>
                <c:pt idx="73">
                  <c:v>45715</c:v>
                </c:pt>
                <c:pt idx="74">
                  <c:v>45722</c:v>
                </c:pt>
                <c:pt idx="75">
                  <c:v>45729</c:v>
                </c:pt>
                <c:pt idx="76">
                  <c:v>45736</c:v>
                </c:pt>
                <c:pt idx="77">
                  <c:v>45743</c:v>
                </c:pt>
                <c:pt idx="78">
                  <c:v>45750</c:v>
                </c:pt>
                <c:pt idx="79">
                  <c:v>45757</c:v>
                </c:pt>
                <c:pt idx="80">
                  <c:v>45764</c:v>
                </c:pt>
                <c:pt idx="81">
                  <c:v>45771</c:v>
                </c:pt>
                <c:pt idx="82">
                  <c:v>45778</c:v>
                </c:pt>
                <c:pt idx="83">
                  <c:v>45785</c:v>
                </c:pt>
                <c:pt idx="84">
                  <c:v>45792</c:v>
                </c:pt>
                <c:pt idx="85">
                  <c:v>45799</c:v>
                </c:pt>
                <c:pt idx="86">
                  <c:v>45806</c:v>
                </c:pt>
                <c:pt idx="87">
                  <c:v>45813</c:v>
                </c:pt>
                <c:pt idx="88">
                  <c:v>45820</c:v>
                </c:pt>
                <c:pt idx="89">
                  <c:v>45827</c:v>
                </c:pt>
                <c:pt idx="90">
                  <c:v>45834</c:v>
                </c:pt>
                <c:pt idx="91">
                  <c:v>45841</c:v>
                </c:pt>
                <c:pt idx="92">
                  <c:v>45848</c:v>
                </c:pt>
                <c:pt idx="93">
                  <c:v>45855</c:v>
                </c:pt>
                <c:pt idx="94">
                  <c:v>45862</c:v>
                </c:pt>
                <c:pt idx="95">
                  <c:v>45869</c:v>
                </c:pt>
                <c:pt idx="96">
                  <c:v>45876</c:v>
                </c:pt>
                <c:pt idx="97">
                  <c:v>45883</c:v>
                </c:pt>
                <c:pt idx="98">
                  <c:v>45890</c:v>
                </c:pt>
                <c:pt idx="99">
                  <c:v>45897</c:v>
                </c:pt>
                <c:pt idx="100">
                  <c:v>45904</c:v>
                </c:pt>
                <c:pt idx="101">
                  <c:v>45911</c:v>
                </c:pt>
                <c:pt idx="102">
                  <c:v>45918</c:v>
                </c:pt>
                <c:pt idx="103">
                  <c:v>45925</c:v>
                </c:pt>
                <c:pt idx="104">
                  <c:v>45932</c:v>
                </c:pt>
                <c:pt idx="105">
                  <c:v>45939</c:v>
                </c:pt>
                <c:pt idx="106">
                  <c:v>45946</c:v>
                </c:pt>
                <c:pt idx="107">
                  <c:v>45953</c:v>
                </c:pt>
                <c:pt idx="108">
                  <c:v>45960</c:v>
                </c:pt>
                <c:pt idx="109">
                  <c:v>45967</c:v>
                </c:pt>
                <c:pt idx="110">
                  <c:v>45974</c:v>
                </c:pt>
                <c:pt idx="111">
                  <c:v>45981</c:v>
                </c:pt>
                <c:pt idx="112">
                  <c:v>45988</c:v>
                </c:pt>
                <c:pt idx="113">
                  <c:v>45995</c:v>
                </c:pt>
                <c:pt idx="114">
                  <c:v>46002</c:v>
                </c:pt>
                <c:pt idx="115">
                  <c:v>46009</c:v>
                </c:pt>
                <c:pt idx="116">
                  <c:v>46016</c:v>
                </c:pt>
                <c:pt idx="117">
                  <c:v>46023</c:v>
                </c:pt>
                <c:pt idx="118">
                  <c:v>46030</c:v>
                </c:pt>
                <c:pt idx="119">
                  <c:v>46037</c:v>
                </c:pt>
                <c:pt idx="120">
                  <c:v>46044</c:v>
                </c:pt>
                <c:pt idx="121">
                  <c:v>46051</c:v>
                </c:pt>
                <c:pt idx="122">
                  <c:v>46058</c:v>
                </c:pt>
                <c:pt idx="123">
                  <c:v>46065</c:v>
                </c:pt>
                <c:pt idx="124">
                  <c:v>46072</c:v>
                </c:pt>
                <c:pt idx="125">
                  <c:v>46079</c:v>
                </c:pt>
                <c:pt idx="126">
                  <c:v>46086</c:v>
                </c:pt>
                <c:pt idx="127">
                  <c:v>46093</c:v>
                </c:pt>
                <c:pt idx="128">
                  <c:v>46100</c:v>
                </c:pt>
                <c:pt idx="129">
                  <c:v>46107</c:v>
                </c:pt>
                <c:pt idx="130">
                  <c:v>46114</c:v>
                </c:pt>
                <c:pt idx="131">
                  <c:v>46121</c:v>
                </c:pt>
                <c:pt idx="132">
                  <c:v>46128</c:v>
                </c:pt>
                <c:pt idx="133">
                  <c:v>46135</c:v>
                </c:pt>
                <c:pt idx="134">
                  <c:v>46142</c:v>
                </c:pt>
                <c:pt idx="135">
                  <c:v>46149</c:v>
                </c:pt>
                <c:pt idx="136">
                  <c:v>46156</c:v>
                </c:pt>
                <c:pt idx="137">
                  <c:v>46163</c:v>
                </c:pt>
                <c:pt idx="138">
                  <c:v>46170</c:v>
                </c:pt>
                <c:pt idx="139">
                  <c:v>46177</c:v>
                </c:pt>
                <c:pt idx="140">
                  <c:v>46184</c:v>
                </c:pt>
                <c:pt idx="141">
                  <c:v>46191</c:v>
                </c:pt>
                <c:pt idx="142">
                  <c:v>46198</c:v>
                </c:pt>
                <c:pt idx="143">
                  <c:v>46205</c:v>
                </c:pt>
                <c:pt idx="144">
                  <c:v>46212</c:v>
                </c:pt>
                <c:pt idx="145">
                  <c:v>46219</c:v>
                </c:pt>
                <c:pt idx="146">
                  <c:v>46226</c:v>
                </c:pt>
                <c:pt idx="147">
                  <c:v>46233</c:v>
                </c:pt>
                <c:pt idx="148">
                  <c:v>46240</c:v>
                </c:pt>
                <c:pt idx="149">
                  <c:v>46247</c:v>
                </c:pt>
                <c:pt idx="150">
                  <c:v>46254</c:v>
                </c:pt>
                <c:pt idx="151">
                  <c:v>46261</c:v>
                </c:pt>
                <c:pt idx="152">
                  <c:v>46268</c:v>
                </c:pt>
                <c:pt idx="153">
                  <c:v>46275</c:v>
                </c:pt>
                <c:pt idx="154">
                  <c:v>46282</c:v>
                </c:pt>
                <c:pt idx="155">
                  <c:v>46289</c:v>
                </c:pt>
              </c:numCache>
            </c:numRef>
          </c:cat>
          <c:val>
            <c:numRef>
              <c:f>Cotton25!$B$81:$B$236</c:f>
              <c:numCache>
                <c:formatCode>0.0000</c:formatCode>
                <c:ptCount val="156"/>
                <c:pt idx="0">
                  <c:v>0.72188429799999998</c:v>
                </c:pt>
                <c:pt idx="1">
                  <c:v>0.71988429799999998</c:v>
                </c:pt>
                <c:pt idx="2">
                  <c:v>0.74177793700000005</c:v>
                </c:pt>
                <c:pt idx="3">
                  <c:v>0.73657793699999996</c:v>
                </c:pt>
                <c:pt idx="4">
                  <c:v>0.72133440999999998</c:v>
                </c:pt>
                <c:pt idx="5">
                  <c:v>0.69553104600000004</c:v>
                </c:pt>
                <c:pt idx="6">
                  <c:v>0.70512482799999998</c:v>
                </c:pt>
                <c:pt idx="7">
                  <c:v>0.70402482799999999</c:v>
                </c:pt>
                <c:pt idx="8">
                  <c:v>0.70022482799999997</c:v>
                </c:pt>
                <c:pt idx="9">
                  <c:v>0.69796550099999999</c:v>
                </c:pt>
                <c:pt idx="10">
                  <c:v>0.69507793699999998</c:v>
                </c:pt>
                <c:pt idx="11">
                  <c:v>0.68816550099999996</c:v>
                </c:pt>
                <c:pt idx="12">
                  <c:v>0.70124205500000003</c:v>
                </c:pt>
                <c:pt idx="13">
                  <c:v>0.70574205499999998</c:v>
                </c:pt>
                <c:pt idx="14">
                  <c:v>0.70565832399999995</c:v>
                </c:pt>
                <c:pt idx="15">
                  <c:v>0.71155102599999998</c:v>
                </c:pt>
                <c:pt idx="16">
                  <c:v>0.71289418599999999</c:v>
                </c:pt>
                <c:pt idx="17">
                  <c:v>0.71700107700000004</c:v>
                </c:pt>
                <c:pt idx="18">
                  <c:v>0.71542910900000001</c:v>
                </c:pt>
                <c:pt idx="19">
                  <c:v>0.72162556200000005</c:v>
                </c:pt>
                <c:pt idx="20">
                  <c:v>0.72333767199999999</c:v>
                </c:pt>
                <c:pt idx="21">
                  <c:v>0.72914044499999997</c:v>
                </c:pt>
                <c:pt idx="22">
                  <c:v>0.72844474599999998</c:v>
                </c:pt>
                <c:pt idx="23">
                  <c:v>0.72587840599999998</c:v>
                </c:pt>
                <c:pt idx="24">
                  <c:v>0.73182013899999998</c:v>
                </c:pt>
                <c:pt idx="25">
                  <c:v>0.72415848699999996</c:v>
                </c:pt>
                <c:pt idx="26">
                  <c:v>0.72500594900000004</c:v>
                </c:pt>
                <c:pt idx="27">
                  <c:v>0.71842537799999995</c:v>
                </c:pt>
                <c:pt idx="28">
                  <c:v>0.708869007</c:v>
                </c:pt>
                <c:pt idx="29">
                  <c:v>0.70002772300000005</c:v>
                </c:pt>
                <c:pt idx="30">
                  <c:v>0.68402433900000004</c:v>
                </c:pt>
                <c:pt idx="31">
                  <c:v>0.69290668300000002</c:v>
                </c:pt>
                <c:pt idx="32">
                  <c:v>0.69224967999999998</c:v>
                </c:pt>
                <c:pt idx="33">
                  <c:v>0.70246044500000004</c:v>
                </c:pt>
                <c:pt idx="34">
                  <c:v>0.70192813099999996</c:v>
                </c:pt>
                <c:pt idx="35">
                  <c:v>0.68748603100000005</c:v>
                </c:pt>
                <c:pt idx="36">
                  <c:v>0.678127641</c:v>
                </c:pt>
                <c:pt idx="37">
                  <c:v>0.67126861999999998</c:v>
                </c:pt>
                <c:pt idx="38">
                  <c:v>0.68630629600000004</c:v>
                </c:pt>
                <c:pt idx="39">
                  <c:v>0.68075553099999997</c:v>
                </c:pt>
                <c:pt idx="40">
                  <c:v>0.67453147400000002</c:v>
                </c:pt>
                <c:pt idx="41">
                  <c:v>0.67995557200000001</c:v>
                </c:pt>
                <c:pt idx="42">
                  <c:v>0.66604796799999999</c:v>
                </c:pt>
                <c:pt idx="43">
                  <c:v>0.65824229999999995</c:v>
                </c:pt>
                <c:pt idx="44">
                  <c:v>0.64389226899999996</c:v>
                </c:pt>
                <c:pt idx="45">
                  <c:v>0.64196631599999998</c:v>
                </c:pt>
                <c:pt idx="46">
                  <c:v>0.65210087299999997</c:v>
                </c:pt>
                <c:pt idx="47">
                  <c:v>0.65740062799999999</c:v>
                </c:pt>
                <c:pt idx="48">
                  <c:v>0.65211444900000004</c:v>
                </c:pt>
                <c:pt idx="49">
                  <c:v>0.65606690499999998</c:v>
                </c:pt>
                <c:pt idx="50">
                  <c:v>0.66568823300000002</c:v>
                </c:pt>
                <c:pt idx="51">
                  <c:v>0.66317065200000003</c:v>
                </c:pt>
                <c:pt idx="52">
                  <c:v>0.66878619800000005</c:v>
                </c:pt>
                <c:pt idx="53">
                  <c:v>0.67260552600000001</c:v>
                </c:pt>
                <c:pt idx="54">
                  <c:v>0.66595270200000001</c:v>
                </c:pt>
                <c:pt idx="55">
                  <c:v>0.66802205999999997</c:v>
                </c:pt>
                <c:pt idx="56">
                  <c:v>0.66297529099999997</c:v>
                </c:pt>
                <c:pt idx="57">
                  <c:v>0.67115673899999995</c:v>
                </c:pt>
                <c:pt idx="58">
                  <c:v>0.65433698299999998</c:v>
                </c:pt>
                <c:pt idx="59">
                  <c:v>0.65321812499999998</c:v>
                </c:pt>
                <c:pt idx="60">
                  <c:v>0.66270269199999998</c:v>
                </c:pt>
                <c:pt idx="61">
                  <c:v>0.658138573</c:v>
                </c:pt>
                <c:pt idx="62">
                  <c:v>0.64985682</c:v>
                </c:pt>
                <c:pt idx="63">
                  <c:v>0.62982886900000001</c:v>
                </c:pt>
                <c:pt idx="64">
                  <c:v>0.63791995999999995</c:v>
                </c:pt>
                <c:pt idx="65">
                  <c:v>0.63522381304790998</c:v>
                </c:pt>
                <c:pt idx="66">
                  <c:v>0.63578974576962299</c:v>
                </c:pt>
                <c:pt idx="67">
                  <c:v>0.62460208012232399</c:v>
                </c:pt>
                <c:pt idx="68">
                  <c:v>0.63479582120285405</c:v>
                </c:pt>
                <c:pt idx="69">
                  <c:v>0.63001502609582105</c:v>
                </c:pt>
                <c:pt idx="70">
                  <c:v>0.62932600000000005</c:v>
                </c:pt>
                <c:pt idx="71">
                  <c:v>0.63116300000000003</c:v>
                </c:pt>
                <c:pt idx="72">
                  <c:v>0.63169500000000001</c:v>
                </c:pt>
                <c:pt idx="73">
                  <c:v>0.62694799999999995</c:v>
                </c:pt>
                <c:pt idx="74">
                  <c:v>0.62120600000000004</c:v>
                </c:pt>
                <c:pt idx="75">
                  <c:v>0.63139900000000004</c:v>
                </c:pt>
                <c:pt idx="76">
                  <c:v>0.63416300000000003</c:v>
                </c:pt>
                <c:pt idx="77">
                  <c:v>0.64334999999999998</c:v>
                </c:pt>
                <c:pt idx="78">
                  <c:v>0.61647300000000005</c:v>
                </c:pt>
                <c:pt idx="79">
                  <c:v>0.62341000000000002</c:v>
                </c:pt>
                <c:pt idx="80">
                  <c:v>0.62547399999999997</c:v>
                </c:pt>
                <c:pt idx="81">
                  <c:v>0.64388599999999996</c:v>
                </c:pt>
                <c:pt idx="82">
                  <c:v>0.61607400000000001</c:v>
                </c:pt>
                <c:pt idx="83">
                  <c:v>0.62945799999999996</c:v>
                </c:pt>
                <c:pt idx="84">
                  <c:v>0.62449500000000002</c:v>
                </c:pt>
                <c:pt idx="85">
                  <c:v>0.62520100000000001</c:v>
                </c:pt>
                <c:pt idx="86">
                  <c:v>0.62189899999999998</c:v>
                </c:pt>
                <c:pt idx="87">
                  <c:v>0.62341000000000002</c:v>
                </c:pt>
                <c:pt idx="88">
                  <c:v>0.617039</c:v>
                </c:pt>
                <c:pt idx="89">
                  <c:v>0.60857499999999998</c:v>
                </c:pt>
                <c:pt idx="90">
                  <c:v>0.63069200000000003</c:v>
                </c:pt>
                <c:pt idx="91">
                  <c:v>0.62691600000000003</c:v>
                </c:pt>
                <c:pt idx="92">
                  <c:v>0.61974600000000002</c:v>
                </c:pt>
                <c:pt idx="93">
                  <c:v>0.62982899999999997</c:v>
                </c:pt>
                <c:pt idx="94">
                  <c:v>0.63012100000000004</c:v>
                </c:pt>
                <c:pt idx="95">
                  <c:v>0.61522299999999996</c:v>
                </c:pt>
                <c:pt idx="96">
                  <c:v>0.60813200000000001</c:v>
                </c:pt>
                <c:pt idx="97">
                  <c:v>0.62140099999999998</c:v>
                </c:pt>
                <c:pt idx="98">
                  <c:v>0.61953199999999997</c:v>
                </c:pt>
                <c:pt idx="99">
                  <c:v>0.61934900000000004</c:v>
                </c:pt>
                <c:pt idx="100">
                  <c:v>0.61629599999999995</c:v>
                </c:pt>
                <c:pt idx="101">
                  <c:v>0.62164799999999998</c:v>
                </c:pt>
                <c:pt idx="102">
                  <c:v>0.62343899999999997</c:v>
                </c:pt>
                <c:pt idx="103">
                  <c:v>0.61684600000000001</c:v>
                </c:pt>
                <c:pt idx="104">
                  <c:v>0.60823700000000003</c:v>
                </c:pt>
                <c:pt idx="105">
                  <c:v>0.60169499999999998</c:v>
                </c:pt>
                <c:pt idx="106">
                  <c:v>0.59367499999999995</c:v>
                </c:pt>
                <c:pt idx="107">
                  <c:v>0.59737200000000001</c:v>
                </c:pt>
                <c:pt idx="108">
                  <c:v>0.60722699999999996</c:v>
                </c:pt>
                <c:pt idx="109">
                  <c:v>0.599082</c:v>
                </c:pt>
                <c:pt idx="110">
                  <c:v>0.585955</c:v>
                </c:pt>
                <c:pt idx="111">
                  <c:v>0.57741500000000001</c:v>
                </c:pt>
                <c:pt idx="112">
                  <c:v>0.58581000000000005</c:v>
                </c:pt>
                <c:pt idx="113">
                  <c:v>0.58099599999999996</c:v>
                </c:pt>
                <c:pt idx="114">
                  <c:v>0.58416999999999997</c:v>
                </c:pt>
                <c:pt idx="115">
                  <c:v>0.59093300000000004</c:v>
                </c:pt>
                <c:pt idx="116">
                  <c:v>0.59717600000000004</c:v>
                </c:pt>
                <c:pt idx="117">
                  <c:v>0.59831199999999995</c:v>
                </c:pt>
              </c:numCache>
            </c:numRef>
          </c:val>
          <c:smooth val="0"/>
          <c:extLst>
            <c:ext xmlns:c16="http://schemas.microsoft.com/office/drawing/2014/chart" uri="{C3380CC4-5D6E-409C-BE32-E72D297353CC}">
              <c16:uniqueId val="{00000000-50FC-4A13-93B4-98B95F8DA7A7}"/>
            </c:ext>
          </c:extLst>
        </c:ser>
        <c:ser>
          <c:idx val="2"/>
          <c:order val="1"/>
          <c:tx>
            <c:strRef>
              <c:f>Cotton25!$C$79</c:f>
              <c:strCache>
                <c:ptCount val="1"/>
                <c:pt idx="0">
                  <c:v>MYA price WASDE projection</c:v>
                </c:pt>
              </c:strCache>
            </c:strRef>
          </c:tx>
          <c:spPr>
            <a:ln w="28575" cap="rnd" cmpd="sng" algn="ctr">
              <a:solidFill>
                <a:srgbClr val="44AA99"/>
              </a:solidFill>
              <a:prstDash val="solid"/>
              <a:round/>
            </a:ln>
            <a:effectLst/>
          </c:spPr>
          <c:marker>
            <c:symbol val="none"/>
          </c:marker>
          <c:cat>
            <c:numRef>
              <c:f>Cotton25!$A$81:$A$236</c:f>
              <c:numCache>
                <c:formatCode>m/d/yyyy</c:formatCode>
                <c:ptCount val="156"/>
                <c:pt idx="0">
                  <c:v>45204</c:v>
                </c:pt>
                <c:pt idx="1">
                  <c:v>45211</c:v>
                </c:pt>
                <c:pt idx="2">
                  <c:v>45218</c:v>
                </c:pt>
                <c:pt idx="3">
                  <c:v>45225</c:v>
                </c:pt>
                <c:pt idx="4">
                  <c:v>45232</c:v>
                </c:pt>
                <c:pt idx="5">
                  <c:v>45239</c:v>
                </c:pt>
                <c:pt idx="6">
                  <c:v>45246</c:v>
                </c:pt>
                <c:pt idx="7">
                  <c:v>45253</c:v>
                </c:pt>
                <c:pt idx="8">
                  <c:v>45260</c:v>
                </c:pt>
                <c:pt idx="9">
                  <c:v>45267</c:v>
                </c:pt>
                <c:pt idx="10">
                  <c:v>45274</c:v>
                </c:pt>
                <c:pt idx="11">
                  <c:v>45281</c:v>
                </c:pt>
                <c:pt idx="12">
                  <c:v>45288</c:v>
                </c:pt>
                <c:pt idx="13">
                  <c:v>45295</c:v>
                </c:pt>
                <c:pt idx="14">
                  <c:v>45302</c:v>
                </c:pt>
                <c:pt idx="15">
                  <c:v>45309</c:v>
                </c:pt>
                <c:pt idx="16">
                  <c:v>45316</c:v>
                </c:pt>
                <c:pt idx="17">
                  <c:v>45323</c:v>
                </c:pt>
                <c:pt idx="18">
                  <c:v>45330</c:v>
                </c:pt>
                <c:pt idx="19">
                  <c:v>45337</c:v>
                </c:pt>
                <c:pt idx="20">
                  <c:v>45344</c:v>
                </c:pt>
                <c:pt idx="21">
                  <c:v>45351</c:v>
                </c:pt>
                <c:pt idx="22">
                  <c:v>45358</c:v>
                </c:pt>
                <c:pt idx="23">
                  <c:v>45365</c:v>
                </c:pt>
                <c:pt idx="24">
                  <c:v>45372</c:v>
                </c:pt>
                <c:pt idx="25">
                  <c:v>45379</c:v>
                </c:pt>
                <c:pt idx="26">
                  <c:v>45386</c:v>
                </c:pt>
                <c:pt idx="27">
                  <c:v>45393</c:v>
                </c:pt>
                <c:pt idx="28">
                  <c:v>45400</c:v>
                </c:pt>
                <c:pt idx="29">
                  <c:v>45407</c:v>
                </c:pt>
                <c:pt idx="30">
                  <c:v>45414</c:v>
                </c:pt>
                <c:pt idx="31">
                  <c:v>45421</c:v>
                </c:pt>
                <c:pt idx="32">
                  <c:v>45428</c:v>
                </c:pt>
                <c:pt idx="33">
                  <c:v>45435</c:v>
                </c:pt>
                <c:pt idx="34">
                  <c:v>45442</c:v>
                </c:pt>
                <c:pt idx="35">
                  <c:v>45449</c:v>
                </c:pt>
                <c:pt idx="36">
                  <c:v>45456</c:v>
                </c:pt>
                <c:pt idx="37">
                  <c:v>45463</c:v>
                </c:pt>
                <c:pt idx="38">
                  <c:v>45470</c:v>
                </c:pt>
                <c:pt idx="39">
                  <c:v>45477</c:v>
                </c:pt>
                <c:pt idx="40">
                  <c:v>45484</c:v>
                </c:pt>
                <c:pt idx="41">
                  <c:v>45491</c:v>
                </c:pt>
                <c:pt idx="42">
                  <c:v>45498</c:v>
                </c:pt>
                <c:pt idx="43">
                  <c:v>45505</c:v>
                </c:pt>
                <c:pt idx="44">
                  <c:v>45512</c:v>
                </c:pt>
                <c:pt idx="45">
                  <c:v>45519</c:v>
                </c:pt>
                <c:pt idx="46">
                  <c:v>45526</c:v>
                </c:pt>
                <c:pt idx="47">
                  <c:v>45533</c:v>
                </c:pt>
                <c:pt idx="48">
                  <c:v>45540</c:v>
                </c:pt>
                <c:pt idx="49">
                  <c:v>45547</c:v>
                </c:pt>
                <c:pt idx="50">
                  <c:v>45554</c:v>
                </c:pt>
                <c:pt idx="51">
                  <c:v>45561</c:v>
                </c:pt>
                <c:pt idx="52">
                  <c:v>45568</c:v>
                </c:pt>
                <c:pt idx="53">
                  <c:v>45575</c:v>
                </c:pt>
                <c:pt idx="54">
                  <c:v>45582</c:v>
                </c:pt>
                <c:pt idx="55">
                  <c:v>45589</c:v>
                </c:pt>
                <c:pt idx="56">
                  <c:v>45596</c:v>
                </c:pt>
                <c:pt idx="57">
                  <c:v>45603</c:v>
                </c:pt>
                <c:pt idx="58">
                  <c:v>45610</c:v>
                </c:pt>
                <c:pt idx="59">
                  <c:v>45617</c:v>
                </c:pt>
                <c:pt idx="60">
                  <c:v>45624</c:v>
                </c:pt>
                <c:pt idx="61">
                  <c:v>45631</c:v>
                </c:pt>
                <c:pt idx="62">
                  <c:v>45638</c:v>
                </c:pt>
                <c:pt idx="63">
                  <c:v>45645</c:v>
                </c:pt>
                <c:pt idx="64">
                  <c:v>45652</c:v>
                </c:pt>
                <c:pt idx="65">
                  <c:v>45659</c:v>
                </c:pt>
                <c:pt idx="66">
                  <c:v>45666</c:v>
                </c:pt>
                <c:pt idx="67">
                  <c:v>45673</c:v>
                </c:pt>
                <c:pt idx="68">
                  <c:v>45680</c:v>
                </c:pt>
                <c:pt idx="69">
                  <c:v>45687</c:v>
                </c:pt>
                <c:pt idx="70">
                  <c:v>45694</c:v>
                </c:pt>
                <c:pt idx="71">
                  <c:v>45701</c:v>
                </c:pt>
                <c:pt idx="72">
                  <c:v>45708</c:v>
                </c:pt>
                <c:pt idx="73">
                  <c:v>45715</c:v>
                </c:pt>
                <c:pt idx="74">
                  <c:v>45722</c:v>
                </c:pt>
                <c:pt idx="75">
                  <c:v>45729</c:v>
                </c:pt>
                <c:pt idx="76">
                  <c:v>45736</c:v>
                </c:pt>
                <c:pt idx="77">
                  <c:v>45743</c:v>
                </c:pt>
                <c:pt idx="78">
                  <c:v>45750</c:v>
                </c:pt>
                <c:pt idx="79">
                  <c:v>45757</c:v>
                </c:pt>
                <c:pt idx="80">
                  <c:v>45764</c:v>
                </c:pt>
                <c:pt idx="81">
                  <c:v>45771</c:v>
                </c:pt>
                <c:pt idx="82">
                  <c:v>45778</c:v>
                </c:pt>
                <c:pt idx="83">
                  <c:v>45785</c:v>
                </c:pt>
                <c:pt idx="84">
                  <c:v>45792</c:v>
                </c:pt>
                <c:pt idx="85">
                  <c:v>45799</c:v>
                </c:pt>
                <c:pt idx="86">
                  <c:v>45806</c:v>
                </c:pt>
                <c:pt idx="87">
                  <c:v>45813</c:v>
                </c:pt>
                <c:pt idx="88">
                  <c:v>45820</c:v>
                </c:pt>
                <c:pt idx="89">
                  <c:v>45827</c:v>
                </c:pt>
                <c:pt idx="90">
                  <c:v>45834</c:v>
                </c:pt>
                <c:pt idx="91">
                  <c:v>45841</c:v>
                </c:pt>
                <c:pt idx="92">
                  <c:v>45848</c:v>
                </c:pt>
                <c:pt idx="93">
                  <c:v>45855</c:v>
                </c:pt>
                <c:pt idx="94">
                  <c:v>45862</c:v>
                </c:pt>
                <c:pt idx="95">
                  <c:v>45869</c:v>
                </c:pt>
                <c:pt idx="96">
                  <c:v>45876</c:v>
                </c:pt>
                <c:pt idx="97">
                  <c:v>45883</c:v>
                </c:pt>
                <c:pt idx="98">
                  <c:v>45890</c:v>
                </c:pt>
                <c:pt idx="99">
                  <c:v>45897</c:v>
                </c:pt>
                <c:pt idx="100">
                  <c:v>45904</c:v>
                </c:pt>
                <c:pt idx="101">
                  <c:v>45911</c:v>
                </c:pt>
                <c:pt idx="102">
                  <c:v>45918</c:v>
                </c:pt>
                <c:pt idx="103">
                  <c:v>45925</c:v>
                </c:pt>
                <c:pt idx="104">
                  <c:v>45932</c:v>
                </c:pt>
                <c:pt idx="105">
                  <c:v>45939</c:v>
                </c:pt>
                <c:pt idx="106">
                  <c:v>45946</c:v>
                </c:pt>
                <c:pt idx="107">
                  <c:v>45953</c:v>
                </c:pt>
                <c:pt idx="108">
                  <c:v>45960</c:v>
                </c:pt>
                <c:pt idx="109">
                  <c:v>45967</c:v>
                </c:pt>
                <c:pt idx="110">
                  <c:v>45974</c:v>
                </c:pt>
                <c:pt idx="111">
                  <c:v>45981</c:v>
                </c:pt>
                <c:pt idx="112">
                  <c:v>45988</c:v>
                </c:pt>
                <c:pt idx="113">
                  <c:v>45995</c:v>
                </c:pt>
                <c:pt idx="114">
                  <c:v>46002</c:v>
                </c:pt>
                <c:pt idx="115">
                  <c:v>46009</c:v>
                </c:pt>
                <c:pt idx="116">
                  <c:v>46016</c:v>
                </c:pt>
                <c:pt idx="117">
                  <c:v>46023</c:v>
                </c:pt>
                <c:pt idx="118">
                  <c:v>46030</c:v>
                </c:pt>
                <c:pt idx="119">
                  <c:v>46037</c:v>
                </c:pt>
                <c:pt idx="120">
                  <c:v>46044</c:v>
                </c:pt>
                <c:pt idx="121">
                  <c:v>46051</c:v>
                </c:pt>
                <c:pt idx="122">
                  <c:v>46058</c:v>
                </c:pt>
                <c:pt idx="123">
                  <c:v>46065</c:v>
                </c:pt>
                <c:pt idx="124">
                  <c:v>46072</c:v>
                </c:pt>
                <c:pt idx="125">
                  <c:v>46079</c:v>
                </c:pt>
                <c:pt idx="126">
                  <c:v>46086</c:v>
                </c:pt>
                <c:pt idx="127">
                  <c:v>46093</c:v>
                </c:pt>
                <c:pt idx="128">
                  <c:v>46100</c:v>
                </c:pt>
                <c:pt idx="129">
                  <c:v>46107</c:v>
                </c:pt>
                <c:pt idx="130">
                  <c:v>46114</c:v>
                </c:pt>
                <c:pt idx="131">
                  <c:v>46121</c:v>
                </c:pt>
                <c:pt idx="132">
                  <c:v>46128</c:v>
                </c:pt>
                <c:pt idx="133">
                  <c:v>46135</c:v>
                </c:pt>
                <c:pt idx="134">
                  <c:v>46142</c:v>
                </c:pt>
                <c:pt idx="135">
                  <c:v>46149</c:v>
                </c:pt>
                <c:pt idx="136">
                  <c:v>46156</c:v>
                </c:pt>
                <c:pt idx="137">
                  <c:v>46163</c:v>
                </c:pt>
                <c:pt idx="138">
                  <c:v>46170</c:v>
                </c:pt>
                <c:pt idx="139">
                  <c:v>46177</c:v>
                </c:pt>
                <c:pt idx="140">
                  <c:v>46184</c:v>
                </c:pt>
                <c:pt idx="141">
                  <c:v>46191</c:v>
                </c:pt>
                <c:pt idx="142">
                  <c:v>46198</c:v>
                </c:pt>
                <c:pt idx="143">
                  <c:v>46205</c:v>
                </c:pt>
                <c:pt idx="144">
                  <c:v>46212</c:v>
                </c:pt>
                <c:pt idx="145">
                  <c:v>46219</c:v>
                </c:pt>
                <c:pt idx="146">
                  <c:v>46226</c:v>
                </c:pt>
                <c:pt idx="147">
                  <c:v>46233</c:v>
                </c:pt>
                <c:pt idx="148">
                  <c:v>46240</c:v>
                </c:pt>
                <c:pt idx="149">
                  <c:v>46247</c:v>
                </c:pt>
                <c:pt idx="150">
                  <c:v>46254</c:v>
                </c:pt>
                <c:pt idx="151">
                  <c:v>46261</c:v>
                </c:pt>
                <c:pt idx="152">
                  <c:v>46268</c:v>
                </c:pt>
                <c:pt idx="153">
                  <c:v>46275</c:v>
                </c:pt>
                <c:pt idx="154">
                  <c:v>46282</c:v>
                </c:pt>
                <c:pt idx="155">
                  <c:v>46289</c:v>
                </c:pt>
              </c:numCache>
            </c:numRef>
          </c:cat>
          <c:val>
            <c:numRef>
              <c:f>Cotton25!$C$81:$C$236</c:f>
              <c:numCache>
                <c:formatCode>0.0000</c:formatCode>
                <c:ptCount val="156"/>
                <c:pt idx="84">
                  <c:v>0.62</c:v>
                </c:pt>
                <c:pt idx="85">
                  <c:v>0.62</c:v>
                </c:pt>
                <c:pt idx="86">
                  <c:v>0.62</c:v>
                </c:pt>
                <c:pt idx="87">
                  <c:v>0.62</c:v>
                </c:pt>
                <c:pt idx="88">
                  <c:v>0.62</c:v>
                </c:pt>
                <c:pt idx="89">
                  <c:v>0.62</c:v>
                </c:pt>
                <c:pt idx="90">
                  <c:v>0.62</c:v>
                </c:pt>
                <c:pt idx="91">
                  <c:v>0.62</c:v>
                </c:pt>
                <c:pt idx="92">
                  <c:v>0.62</c:v>
                </c:pt>
                <c:pt idx="93">
                  <c:v>0.62</c:v>
                </c:pt>
                <c:pt idx="94">
                  <c:v>0.62</c:v>
                </c:pt>
                <c:pt idx="95">
                  <c:v>0.62</c:v>
                </c:pt>
                <c:pt idx="96">
                  <c:v>0.62</c:v>
                </c:pt>
                <c:pt idx="97">
                  <c:v>0.64</c:v>
                </c:pt>
                <c:pt idx="98">
                  <c:v>0.64</c:v>
                </c:pt>
                <c:pt idx="99">
                  <c:v>0.64</c:v>
                </c:pt>
                <c:pt idx="100">
                  <c:v>0.64</c:v>
                </c:pt>
                <c:pt idx="101">
                  <c:v>0.64</c:v>
                </c:pt>
                <c:pt idx="102">
                  <c:v>0.64</c:v>
                </c:pt>
                <c:pt idx="103">
                  <c:v>0.64</c:v>
                </c:pt>
                <c:pt idx="104">
                  <c:v>0.64</c:v>
                </c:pt>
                <c:pt idx="105">
                  <c:v>0.64</c:v>
                </c:pt>
                <c:pt idx="106">
                  <c:v>0.64</c:v>
                </c:pt>
                <c:pt idx="107">
                  <c:v>0.64</c:v>
                </c:pt>
                <c:pt idx="108">
                  <c:v>0.64</c:v>
                </c:pt>
                <c:pt idx="109">
                  <c:v>0.64</c:v>
                </c:pt>
                <c:pt idx="110">
                  <c:v>0.64</c:v>
                </c:pt>
                <c:pt idx="111">
                  <c:v>0.62</c:v>
                </c:pt>
                <c:pt idx="112">
                  <c:v>0.62</c:v>
                </c:pt>
                <c:pt idx="113">
                  <c:v>0.62</c:v>
                </c:pt>
                <c:pt idx="114">
                  <c:v>0.6</c:v>
                </c:pt>
                <c:pt idx="115">
                  <c:v>0.6</c:v>
                </c:pt>
                <c:pt idx="116">
                  <c:v>0.6</c:v>
                </c:pt>
                <c:pt idx="117">
                  <c:v>0.6</c:v>
                </c:pt>
              </c:numCache>
            </c:numRef>
          </c:val>
          <c:smooth val="0"/>
          <c:extLst>
            <c:ext xmlns:c16="http://schemas.microsoft.com/office/drawing/2014/chart" uri="{C3380CC4-5D6E-409C-BE32-E72D297353CC}">
              <c16:uniqueId val="{00000001-50FC-4A13-93B4-98B95F8DA7A7}"/>
            </c:ext>
          </c:extLst>
        </c:ser>
        <c:dLbls>
          <c:showLegendKey val="0"/>
          <c:showVal val="0"/>
          <c:showCatName val="0"/>
          <c:showSerName val="0"/>
          <c:showPercent val="0"/>
          <c:showBubbleSize val="0"/>
        </c:dLbls>
        <c:smooth val="0"/>
        <c:axId val="2050337072"/>
        <c:axId val="2050337616"/>
      </c:lineChart>
      <c:catAx>
        <c:axId val="2050337072"/>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Forecast period</a:t>
                </a:r>
              </a:p>
            </c:rich>
          </c:tx>
          <c:layout>
            <c:manualLayout>
              <c:xMode val="edge"/>
              <c:yMode val="edge"/>
              <c:x val="0.40343716037132021"/>
              <c:y val="0.94691595401363926"/>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m/d/yyyy" sourceLinked="0"/>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Arial"/>
                <a:ea typeface="Arial"/>
                <a:cs typeface="Arial"/>
              </a:defRPr>
            </a:pPr>
            <a:endParaRPr lang="en-US"/>
          </a:p>
        </c:txPr>
        <c:crossAx val="2050337616"/>
        <c:crosses val="autoZero"/>
        <c:auto val="0"/>
        <c:lblAlgn val="ctr"/>
        <c:lblOffset val="100"/>
        <c:tickLblSkip val="2"/>
        <c:tickMarkSkip val="1"/>
        <c:noMultiLvlLbl val="0"/>
      </c:catAx>
      <c:valAx>
        <c:axId val="2050337616"/>
        <c:scaling>
          <c:orientation val="minMax"/>
          <c:max val="0.9"/>
          <c:min val="0"/>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MYA</a:t>
                </a:r>
                <a:r>
                  <a:rPr lang="en-US" baseline="0"/>
                  <a:t> price (s</a:t>
                </a:r>
                <a:r>
                  <a:rPr lang="en-US"/>
                  <a:t>eason-average price) ($/pound)</a:t>
                </a:r>
              </a:p>
            </c:rich>
          </c:tx>
          <c:layout>
            <c:manualLayout>
              <c:xMode val="edge"/>
              <c:yMode val="edge"/>
              <c:x val="1.2274959083469721E-2"/>
              <c:y val="0.26398867286495931"/>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7072"/>
        <c:crosses val="autoZero"/>
        <c:crossBetween val="between"/>
        <c:majorUnit val="5.000000000000001E-2"/>
      </c:valAx>
      <c:spPr>
        <a:solidFill>
          <a:srgbClr val="FFFFFF"/>
        </a:solidFill>
        <a:ln w="12700">
          <a:solidFill>
            <a:srgbClr val="808080"/>
          </a:solidFill>
          <a:prstDash val="solid"/>
        </a:ln>
        <a:effectLst/>
      </c:spPr>
    </c:plotArea>
    <c:legend>
      <c:legendPos val="r"/>
      <c:layout>
        <c:manualLayout>
          <c:xMode val="edge"/>
          <c:yMode val="edge"/>
          <c:x val="0.8056897766458383"/>
          <c:y val="0.34582677165354331"/>
          <c:w val="0.19098659568967483"/>
          <c:h val="7.6573842903783371E-2"/>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n-US" sz="1200" b="1" i="0" u="none" strike="noStrike" baseline="0">
                <a:solidFill>
                  <a:srgbClr val="000000"/>
                </a:solidFill>
                <a:latin typeface="Arial"/>
                <a:cs typeface="Arial"/>
              </a:rPr>
              <a:t>Figure 1.  Weekly model and World Agricultural Supply and Demand Estimates (WASDE) forecasts of U.S. upland cotton producers' marketing year average (MYA) price, marketing year 2026/27</a:t>
            </a:r>
          </a:p>
        </c:rich>
      </c:tx>
      <c:layout>
        <c:manualLayout>
          <c:xMode val="edge"/>
          <c:yMode val="edge"/>
          <c:x val="0.11234417196864199"/>
          <c:y val="2.1711861437830309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74819941222424E-2"/>
          <c:y val="0.15208045087235675"/>
          <c:w val="0.67883704350409568"/>
          <c:h val="0.69440507756811953"/>
        </c:manualLayout>
      </c:layout>
      <c:lineChart>
        <c:grouping val="standard"/>
        <c:varyColors val="0"/>
        <c:ser>
          <c:idx val="6"/>
          <c:order val="0"/>
          <c:tx>
            <c:strRef>
              <c:f>Cotton26!$B$79</c:f>
              <c:strCache>
                <c:ptCount val="1"/>
                <c:pt idx="0">
                  <c:v>MYA price model forecast</c:v>
                </c:pt>
              </c:strCache>
            </c:strRef>
          </c:tx>
          <c:spPr>
            <a:ln w="28575" cap="rnd" cmpd="sng" algn="ctr">
              <a:solidFill>
                <a:srgbClr val="88CCEE"/>
              </a:solidFill>
              <a:prstDash val="solid"/>
              <a:round/>
            </a:ln>
            <a:effectLst/>
          </c:spPr>
          <c:marker>
            <c:symbol val="none"/>
          </c:marker>
          <c:cat>
            <c:numRef>
              <c:f>Cotton26!$A$81:$A$236</c:f>
              <c:numCache>
                <c:formatCode>m/d/yyyy</c:formatCode>
                <c:ptCount val="156"/>
                <c:pt idx="0">
                  <c:v>45568</c:v>
                </c:pt>
                <c:pt idx="1">
                  <c:v>45575</c:v>
                </c:pt>
                <c:pt idx="2">
                  <c:v>45582</c:v>
                </c:pt>
                <c:pt idx="3">
                  <c:v>45589</c:v>
                </c:pt>
                <c:pt idx="4">
                  <c:v>45596</c:v>
                </c:pt>
                <c:pt idx="5">
                  <c:v>45603</c:v>
                </c:pt>
                <c:pt idx="6">
                  <c:v>45610</c:v>
                </c:pt>
                <c:pt idx="7">
                  <c:v>45617</c:v>
                </c:pt>
                <c:pt idx="8">
                  <c:v>45624</c:v>
                </c:pt>
                <c:pt idx="9">
                  <c:v>45631</c:v>
                </c:pt>
                <c:pt idx="10">
                  <c:v>45638</c:v>
                </c:pt>
                <c:pt idx="11">
                  <c:v>45645</c:v>
                </c:pt>
                <c:pt idx="12">
                  <c:v>45652</c:v>
                </c:pt>
                <c:pt idx="13">
                  <c:v>45659</c:v>
                </c:pt>
                <c:pt idx="14">
                  <c:v>45666</c:v>
                </c:pt>
                <c:pt idx="15">
                  <c:v>45673</c:v>
                </c:pt>
                <c:pt idx="16">
                  <c:v>45680</c:v>
                </c:pt>
                <c:pt idx="17">
                  <c:v>45687</c:v>
                </c:pt>
                <c:pt idx="18">
                  <c:v>45694</c:v>
                </c:pt>
                <c:pt idx="19">
                  <c:v>45701</c:v>
                </c:pt>
                <c:pt idx="20">
                  <c:v>45708</c:v>
                </c:pt>
                <c:pt idx="21">
                  <c:v>45715</c:v>
                </c:pt>
                <c:pt idx="22">
                  <c:v>45722</c:v>
                </c:pt>
                <c:pt idx="23">
                  <c:v>45729</c:v>
                </c:pt>
                <c:pt idx="24">
                  <c:v>45736</c:v>
                </c:pt>
                <c:pt idx="25">
                  <c:v>45743</c:v>
                </c:pt>
                <c:pt idx="26">
                  <c:v>45750</c:v>
                </c:pt>
                <c:pt idx="27">
                  <c:v>45757</c:v>
                </c:pt>
                <c:pt idx="28">
                  <c:v>45764</c:v>
                </c:pt>
                <c:pt idx="29">
                  <c:v>45771</c:v>
                </c:pt>
                <c:pt idx="30">
                  <c:v>45778</c:v>
                </c:pt>
                <c:pt idx="31">
                  <c:v>45785</c:v>
                </c:pt>
                <c:pt idx="32">
                  <c:v>45792</c:v>
                </c:pt>
                <c:pt idx="33">
                  <c:v>45799</c:v>
                </c:pt>
                <c:pt idx="34">
                  <c:v>45806</c:v>
                </c:pt>
                <c:pt idx="35">
                  <c:v>45813</c:v>
                </c:pt>
                <c:pt idx="36">
                  <c:v>45820</c:v>
                </c:pt>
                <c:pt idx="37">
                  <c:v>45827</c:v>
                </c:pt>
                <c:pt idx="38">
                  <c:v>45834</c:v>
                </c:pt>
                <c:pt idx="39">
                  <c:v>45841</c:v>
                </c:pt>
                <c:pt idx="40">
                  <c:v>45848</c:v>
                </c:pt>
                <c:pt idx="41">
                  <c:v>45855</c:v>
                </c:pt>
                <c:pt idx="42">
                  <c:v>45862</c:v>
                </c:pt>
                <c:pt idx="43">
                  <c:v>45869</c:v>
                </c:pt>
                <c:pt idx="44">
                  <c:v>45876</c:v>
                </c:pt>
                <c:pt idx="45">
                  <c:v>45883</c:v>
                </c:pt>
                <c:pt idx="46">
                  <c:v>45890</c:v>
                </c:pt>
                <c:pt idx="47">
                  <c:v>45897</c:v>
                </c:pt>
                <c:pt idx="48">
                  <c:v>45904</c:v>
                </c:pt>
                <c:pt idx="49">
                  <c:v>45911</c:v>
                </c:pt>
                <c:pt idx="50">
                  <c:v>45918</c:v>
                </c:pt>
                <c:pt idx="51">
                  <c:v>45925</c:v>
                </c:pt>
                <c:pt idx="52">
                  <c:v>45932</c:v>
                </c:pt>
                <c:pt idx="53">
                  <c:v>45939</c:v>
                </c:pt>
                <c:pt idx="54">
                  <c:v>45946</c:v>
                </c:pt>
                <c:pt idx="55">
                  <c:v>45953</c:v>
                </c:pt>
                <c:pt idx="56">
                  <c:v>45960</c:v>
                </c:pt>
                <c:pt idx="57">
                  <c:v>45967</c:v>
                </c:pt>
                <c:pt idx="58">
                  <c:v>45974</c:v>
                </c:pt>
                <c:pt idx="59">
                  <c:v>45981</c:v>
                </c:pt>
                <c:pt idx="60">
                  <c:v>45988</c:v>
                </c:pt>
                <c:pt idx="61">
                  <c:v>45995</c:v>
                </c:pt>
                <c:pt idx="62">
                  <c:v>46002</c:v>
                </c:pt>
                <c:pt idx="63">
                  <c:v>46009</c:v>
                </c:pt>
                <c:pt idx="64">
                  <c:v>46016</c:v>
                </c:pt>
                <c:pt idx="65">
                  <c:v>46023</c:v>
                </c:pt>
              </c:numCache>
            </c:numRef>
          </c:cat>
          <c:val>
            <c:numRef>
              <c:f>Cotton26!$B$81:$B$236</c:f>
              <c:numCache>
                <c:formatCode>0.0000</c:formatCode>
                <c:ptCount val="156"/>
                <c:pt idx="0">
                  <c:v>0.66057200000000005</c:v>
                </c:pt>
                <c:pt idx="1">
                  <c:v>0.66785099999999997</c:v>
                </c:pt>
                <c:pt idx="2">
                  <c:v>0.66552699999999998</c:v>
                </c:pt>
                <c:pt idx="3">
                  <c:v>0.66581999999999997</c:v>
                </c:pt>
                <c:pt idx="4">
                  <c:v>0.66407000000000005</c:v>
                </c:pt>
                <c:pt idx="5">
                  <c:v>0.67147699999999999</c:v>
                </c:pt>
                <c:pt idx="6">
                  <c:v>0.64842699999999998</c:v>
                </c:pt>
                <c:pt idx="7">
                  <c:v>0.65596500000000002</c:v>
                </c:pt>
                <c:pt idx="8">
                  <c:v>0.66203999999999996</c:v>
                </c:pt>
                <c:pt idx="9">
                  <c:v>0.65608500000000003</c:v>
                </c:pt>
                <c:pt idx="10">
                  <c:v>0.64768000000000003</c:v>
                </c:pt>
                <c:pt idx="11">
                  <c:v>0.62998299999999996</c:v>
                </c:pt>
                <c:pt idx="12">
                  <c:v>0.63817500000000005</c:v>
                </c:pt>
                <c:pt idx="13">
                  <c:v>0.63170599999999999</c:v>
                </c:pt>
                <c:pt idx="14">
                  <c:v>0.635042</c:v>
                </c:pt>
                <c:pt idx="15">
                  <c:v>0.62382599999999999</c:v>
                </c:pt>
                <c:pt idx="16">
                  <c:v>0.62901300000000004</c:v>
                </c:pt>
                <c:pt idx="17">
                  <c:v>0.62696200000000002</c:v>
                </c:pt>
                <c:pt idx="18">
                  <c:v>0.62539299999999998</c:v>
                </c:pt>
                <c:pt idx="19">
                  <c:v>0.62697499999999995</c:v>
                </c:pt>
                <c:pt idx="20">
                  <c:v>0.62721199999999999</c:v>
                </c:pt>
                <c:pt idx="21">
                  <c:v>0.62361200000000006</c:v>
                </c:pt>
                <c:pt idx="22">
                  <c:v>0.62165999999999999</c:v>
                </c:pt>
                <c:pt idx="23">
                  <c:v>0.62385000000000002</c:v>
                </c:pt>
                <c:pt idx="24">
                  <c:v>0.62679700000000005</c:v>
                </c:pt>
                <c:pt idx="25">
                  <c:v>0.63395800000000002</c:v>
                </c:pt>
                <c:pt idx="26">
                  <c:v>0.62042600000000003</c:v>
                </c:pt>
                <c:pt idx="27">
                  <c:v>0.61730399999999996</c:v>
                </c:pt>
                <c:pt idx="28">
                  <c:v>0.61925600000000003</c:v>
                </c:pt>
                <c:pt idx="29">
                  <c:v>0.62522800000000001</c:v>
                </c:pt>
                <c:pt idx="30">
                  <c:v>0.61741100000000004</c:v>
                </c:pt>
                <c:pt idx="31">
                  <c:v>0.62479700000000005</c:v>
                </c:pt>
                <c:pt idx="32">
                  <c:v>0.62583100000000003</c:v>
                </c:pt>
                <c:pt idx="33">
                  <c:v>0.62228799999999995</c:v>
                </c:pt>
                <c:pt idx="34">
                  <c:v>0.62389700000000003</c:v>
                </c:pt>
                <c:pt idx="35">
                  <c:v>0.62703699999999996</c:v>
                </c:pt>
                <c:pt idx="36">
                  <c:v>0.62818099999999999</c:v>
                </c:pt>
                <c:pt idx="37">
                  <c:v>0.62040499999999998</c:v>
                </c:pt>
                <c:pt idx="38">
                  <c:v>0.63485800000000003</c:v>
                </c:pt>
                <c:pt idx="39">
                  <c:v>0.63436099999999995</c:v>
                </c:pt>
                <c:pt idx="40">
                  <c:v>0.63096399999999997</c:v>
                </c:pt>
                <c:pt idx="41">
                  <c:v>0.63649100000000003</c:v>
                </c:pt>
                <c:pt idx="42">
                  <c:v>0.63434900000000005</c:v>
                </c:pt>
                <c:pt idx="43">
                  <c:v>0.62558100000000005</c:v>
                </c:pt>
                <c:pt idx="44">
                  <c:v>0.62113499999999999</c:v>
                </c:pt>
                <c:pt idx="45">
                  <c:v>0.62953099999999995</c:v>
                </c:pt>
                <c:pt idx="46">
                  <c:v>0.62570300000000001</c:v>
                </c:pt>
                <c:pt idx="47">
                  <c:v>0.62904599999999999</c:v>
                </c:pt>
                <c:pt idx="48">
                  <c:v>0.63078299999999998</c:v>
                </c:pt>
                <c:pt idx="49">
                  <c:v>0.63398100000000002</c:v>
                </c:pt>
                <c:pt idx="50">
                  <c:v>0.63706099999999999</c:v>
                </c:pt>
                <c:pt idx="51">
                  <c:v>0.63456999999999997</c:v>
                </c:pt>
                <c:pt idx="52">
                  <c:v>0.62921199999999999</c:v>
                </c:pt>
                <c:pt idx="53">
                  <c:v>0.62781200000000004</c:v>
                </c:pt>
                <c:pt idx="54">
                  <c:v>0.625031</c:v>
                </c:pt>
                <c:pt idx="55">
                  <c:v>0.62905500000000003</c:v>
                </c:pt>
                <c:pt idx="56">
                  <c:v>0.63223700000000005</c:v>
                </c:pt>
                <c:pt idx="57">
                  <c:v>0.62734800000000002</c:v>
                </c:pt>
                <c:pt idx="58">
                  <c:v>0.62240200000000001</c:v>
                </c:pt>
                <c:pt idx="59">
                  <c:v>0.62253099999999995</c:v>
                </c:pt>
                <c:pt idx="60">
                  <c:v>0.62546400000000002</c:v>
                </c:pt>
                <c:pt idx="61">
                  <c:v>0.62401700000000004</c:v>
                </c:pt>
                <c:pt idx="62">
                  <c:v>0.62395299999999998</c:v>
                </c:pt>
                <c:pt idx="63">
                  <c:v>0.62060099999999996</c:v>
                </c:pt>
                <c:pt idx="64">
                  <c:v>0.62337299999999995</c:v>
                </c:pt>
                <c:pt idx="65">
                  <c:v>0.628915</c:v>
                </c:pt>
              </c:numCache>
            </c:numRef>
          </c:val>
          <c:smooth val="0"/>
          <c:extLst>
            <c:ext xmlns:c16="http://schemas.microsoft.com/office/drawing/2014/chart" uri="{C3380CC4-5D6E-409C-BE32-E72D297353CC}">
              <c16:uniqueId val="{00000000-1664-46E3-A457-AB301763F40A}"/>
            </c:ext>
          </c:extLst>
        </c:ser>
        <c:ser>
          <c:idx val="2"/>
          <c:order val="1"/>
          <c:tx>
            <c:strRef>
              <c:f>Cotton26!$C$79</c:f>
              <c:strCache>
                <c:ptCount val="1"/>
                <c:pt idx="0">
                  <c:v>MYA price WASDE projection</c:v>
                </c:pt>
              </c:strCache>
            </c:strRef>
          </c:tx>
          <c:spPr>
            <a:ln w="28575" cap="rnd" cmpd="sng" algn="ctr">
              <a:solidFill>
                <a:srgbClr val="44AA99"/>
              </a:solidFill>
              <a:prstDash val="solid"/>
              <a:round/>
            </a:ln>
            <a:effectLst/>
          </c:spPr>
          <c:marker>
            <c:symbol val="none"/>
          </c:marker>
          <c:cat>
            <c:numRef>
              <c:f>Cotton26!$A$81:$A$236</c:f>
              <c:numCache>
                <c:formatCode>m/d/yyyy</c:formatCode>
                <c:ptCount val="156"/>
                <c:pt idx="0">
                  <c:v>45568</c:v>
                </c:pt>
                <c:pt idx="1">
                  <c:v>45575</c:v>
                </c:pt>
                <c:pt idx="2">
                  <c:v>45582</c:v>
                </c:pt>
                <c:pt idx="3">
                  <c:v>45589</c:v>
                </c:pt>
                <c:pt idx="4">
                  <c:v>45596</c:v>
                </c:pt>
                <c:pt idx="5">
                  <c:v>45603</c:v>
                </c:pt>
                <c:pt idx="6">
                  <c:v>45610</c:v>
                </c:pt>
                <c:pt idx="7">
                  <c:v>45617</c:v>
                </c:pt>
                <c:pt idx="8">
                  <c:v>45624</c:v>
                </c:pt>
                <c:pt idx="9">
                  <c:v>45631</c:v>
                </c:pt>
                <c:pt idx="10">
                  <c:v>45638</c:v>
                </c:pt>
                <c:pt idx="11">
                  <c:v>45645</c:v>
                </c:pt>
                <c:pt idx="12">
                  <c:v>45652</c:v>
                </c:pt>
                <c:pt idx="13">
                  <c:v>45659</c:v>
                </c:pt>
                <c:pt idx="14">
                  <c:v>45666</c:v>
                </c:pt>
                <c:pt idx="15">
                  <c:v>45673</c:v>
                </c:pt>
                <c:pt idx="16">
                  <c:v>45680</c:v>
                </c:pt>
                <c:pt idx="17">
                  <c:v>45687</c:v>
                </c:pt>
                <c:pt idx="18">
                  <c:v>45694</c:v>
                </c:pt>
                <c:pt idx="19">
                  <c:v>45701</c:v>
                </c:pt>
                <c:pt idx="20">
                  <c:v>45708</c:v>
                </c:pt>
                <c:pt idx="21">
                  <c:v>45715</c:v>
                </c:pt>
                <c:pt idx="22">
                  <c:v>45722</c:v>
                </c:pt>
                <c:pt idx="23">
                  <c:v>45729</c:v>
                </c:pt>
                <c:pt idx="24">
                  <c:v>45736</c:v>
                </c:pt>
                <c:pt idx="25">
                  <c:v>45743</c:v>
                </c:pt>
                <c:pt idx="26">
                  <c:v>45750</c:v>
                </c:pt>
                <c:pt idx="27">
                  <c:v>45757</c:v>
                </c:pt>
                <c:pt idx="28">
                  <c:v>45764</c:v>
                </c:pt>
                <c:pt idx="29">
                  <c:v>45771</c:v>
                </c:pt>
                <c:pt idx="30">
                  <c:v>45778</c:v>
                </c:pt>
                <c:pt idx="31">
                  <c:v>45785</c:v>
                </c:pt>
                <c:pt idx="32">
                  <c:v>45792</c:v>
                </c:pt>
                <c:pt idx="33">
                  <c:v>45799</c:v>
                </c:pt>
                <c:pt idx="34">
                  <c:v>45806</c:v>
                </c:pt>
                <c:pt idx="35">
                  <c:v>45813</c:v>
                </c:pt>
                <c:pt idx="36">
                  <c:v>45820</c:v>
                </c:pt>
                <c:pt idx="37">
                  <c:v>45827</c:v>
                </c:pt>
                <c:pt idx="38">
                  <c:v>45834</c:v>
                </c:pt>
                <c:pt idx="39">
                  <c:v>45841</c:v>
                </c:pt>
                <c:pt idx="40">
                  <c:v>45848</c:v>
                </c:pt>
                <c:pt idx="41">
                  <c:v>45855</c:v>
                </c:pt>
                <c:pt idx="42">
                  <c:v>45862</c:v>
                </c:pt>
                <c:pt idx="43">
                  <c:v>45869</c:v>
                </c:pt>
                <c:pt idx="44">
                  <c:v>45876</c:v>
                </c:pt>
                <c:pt idx="45">
                  <c:v>45883</c:v>
                </c:pt>
                <c:pt idx="46">
                  <c:v>45890</c:v>
                </c:pt>
                <c:pt idx="47">
                  <c:v>45897</c:v>
                </c:pt>
                <c:pt idx="48">
                  <c:v>45904</c:v>
                </c:pt>
                <c:pt idx="49">
                  <c:v>45911</c:v>
                </c:pt>
                <c:pt idx="50">
                  <c:v>45918</c:v>
                </c:pt>
                <c:pt idx="51">
                  <c:v>45925</c:v>
                </c:pt>
                <c:pt idx="52">
                  <c:v>45932</c:v>
                </c:pt>
                <c:pt idx="53">
                  <c:v>45939</c:v>
                </c:pt>
                <c:pt idx="54">
                  <c:v>45946</c:v>
                </c:pt>
                <c:pt idx="55">
                  <c:v>45953</c:v>
                </c:pt>
                <c:pt idx="56">
                  <c:v>45960</c:v>
                </c:pt>
                <c:pt idx="57">
                  <c:v>45967</c:v>
                </c:pt>
                <c:pt idx="58">
                  <c:v>45974</c:v>
                </c:pt>
                <c:pt idx="59">
                  <c:v>45981</c:v>
                </c:pt>
                <c:pt idx="60">
                  <c:v>45988</c:v>
                </c:pt>
                <c:pt idx="61">
                  <c:v>45995</c:v>
                </c:pt>
                <c:pt idx="62">
                  <c:v>46002</c:v>
                </c:pt>
                <c:pt idx="63">
                  <c:v>46009</c:v>
                </c:pt>
                <c:pt idx="64">
                  <c:v>46016</c:v>
                </c:pt>
                <c:pt idx="65">
                  <c:v>46023</c:v>
                </c:pt>
              </c:numCache>
            </c:numRef>
          </c:cat>
          <c:val>
            <c:numRef>
              <c:f>Cotton26!$C$81:$C$236</c:f>
              <c:numCache>
                <c:formatCode>0.0000</c:formatCode>
                <c:ptCount val="156"/>
              </c:numCache>
            </c:numRef>
          </c:val>
          <c:smooth val="0"/>
          <c:extLst>
            <c:ext xmlns:c16="http://schemas.microsoft.com/office/drawing/2014/chart" uri="{C3380CC4-5D6E-409C-BE32-E72D297353CC}">
              <c16:uniqueId val="{00000001-1664-46E3-A457-AB301763F40A}"/>
            </c:ext>
          </c:extLst>
        </c:ser>
        <c:dLbls>
          <c:showLegendKey val="0"/>
          <c:showVal val="0"/>
          <c:showCatName val="0"/>
          <c:showSerName val="0"/>
          <c:showPercent val="0"/>
          <c:showBubbleSize val="0"/>
        </c:dLbls>
        <c:smooth val="0"/>
        <c:axId val="2050337072"/>
        <c:axId val="2050337616"/>
      </c:lineChart>
      <c:catAx>
        <c:axId val="2050337072"/>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Forecast period</a:t>
                </a:r>
              </a:p>
            </c:rich>
          </c:tx>
          <c:layout>
            <c:manualLayout>
              <c:xMode val="edge"/>
              <c:yMode val="edge"/>
              <c:x val="0.40343716037132021"/>
              <c:y val="0.94691595401363926"/>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m/d/yyyy" sourceLinked="0"/>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Arial"/>
                <a:ea typeface="Arial"/>
                <a:cs typeface="Arial"/>
              </a:defRPr>
            </a:pPr>
            <a:endParaRPr lang="en-US"/>
          </a:p>
        </c:txPr>
        <c:crossAx val="2050337616"/>
        <c:crosses val="autoZero"/>
        <c:auto val="0"/>
        <c:lblAlgn val="ctr"/>
        <c:lblOffset val="100"/>
        <c:tickLblSkip val="2"/>
        <c:tickMarkSkip val="1"/>
        <c:noMultiLvlLbl val="0"/>
      </c:catAx>
      <c:valAx>
        <c:axId val="2050337616"/>
        <c:scaling>
          <c:orientation val="minMax"/>
          <c:max val="0.9"/>
          <c:min val="0"/>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MYA</a:t>
                </a:r>
                <a:r>
                  <a:rPr lang="en-US" baseline="0"/>
                  <a:t> price (s</a:t>
                </a:r>
                <a:r>
                  <a:rPr lang="en-US"/>
                  <a:t>eason-average price) ($/pound)</a:t>
                </a:r>
              </a:p>
            </c:rich>
          </c:tx>
          <c:layout>
            <c:manualLayout>
              <c:xMode val="edge"/>
              <c:yMode val="edge"/>
              <c:x val="1.2274959083469721E-2"/>
              <c:y val="0.26398867286495931"/>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0" sourceLinked="0"/>
        <c:majorTickMark val="cross"/>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a:ea typeface="Arial"/>
                <a:cs typeface="Arial"/>
              </a:defRPr>
            </a:pPr>
            <a:endParaRPr lang="en-US"/>
          </a:p>
        </c:txPr>
        <c:crossAx val="2050337072"/>
        <c:crosses val="autoZero"/>
        <c:crossBetween val="between"/>
        <c:majorUnit val="5.000000000000001E-2"/>
      </c:valAx>
      <c:spPr>
        <a:solidFill>
          <a:srgbClr val="FFFFFF"/>
        </a:solidFill>
        <a:ln w="12700">
          <a:solidFill>
            <a:srgbClr val="808080"/>
          </a:solidFill>
          <a:prstDash val="solid"/>
        </a:ln>
        <a:effectLst/>
      </c:spPr>
    </c:plotArea>
    <c:legend>
      <c:legendPos val="r"/>
      <c:layout>
        <c:manualLayout>
          <c:xMode val="edge"/>
          <c:yMode val="edge"/>
          <c:x val="0.8056897766458383"/>
          <c:y val="0.34582677165354331"/>
          <c:w val="0.19098659568967483"/>
          <c:h val="7.6573842903783371E-2"/>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xdr:colOff>
      <xdr:row>51</xdr:row>
      <xdr:rowOff>0</xdr:rowOff>
    </xdr:from>
    <xdr:to>
      <xdr:col>10</xdr:col>
      <xdr:colOff>1162050</xdr:colOff>
      <xdr:row>92</xdr:row>
      <xdr:rowOff>0</xdr:rowOff>
    </xdr:to>
    <xdr:graphicFrame macro="">
      <xdr:nvGraphicFramePr>
        <xdr:cNvPr id="2" name="Chart 8" descr="Graph of the futures forecast of US corn producers’ season average price received and price loss coverage payment rate for the marketing year 2022/23. The y-axis has the season average price received in dollars per bushel, the secondary y-axis has the price loss coverage payment rate in dollars per bushel, and the x-axis has the forecast period starting in May 2022 and ending in August 2023. 7 lines are on the graph. The first line is a maroon line with squares that shows the actual season average price. A light blue line shows the futures season average price. A teal line shows the WASDE season average price projection. A green line with x’s shows the reference price. A dark blue line with stars shows the national marketing assistance loan rate. A pink line with diamonds shows the futures PLC payment rate forecast. A black line shows the WASDE price loss coverage payment rate projection.">
          <a:extLst>
            <a:ext uri="{FF2B5EF4-FFF2-40B4-BE49-F238E27FC236}">
              <a16:creationId xmlns:a16="http://schemas.microsoft.com/office/drawing/2014/main" id="{80EE0F71-7547-448F-9D6A-0EBBE6C6F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51</xdr:row>
      <xdr:rowOff>0</xdr:rowOff>
    </xdr:from>
    <xdr:to>
      <xdr:col>10</xdr:col>
      <xdr:colOff>1162050</xdr:colOff>
      <xdr:row>92</xdr:row>
      <xdr:rowOff>0</xdr:rowOff>
    </xdr:to>
    <xdr:graphicFrame macro="">
      <xdr:nvGraphicFramePr>
        <xdr:cNvPr id="2" name="Chart 8" descr="Graph of the futures forecast of US corn producers’ season average price received and price loss coverage payment rate for the marketing year 2022/23. The y-axis has the season average price received in dollars per bushel, the secondary y-axis has the price loss coverage payment rate in dollars per bushel, and the x-axis has the forecast period starting in May 2022 and ending in August 2023. 7 lines are on the graph. The first line is a maroon line with squares that shows the actual season average price. A light blue line shows the futures season average price. A teal line shows the WASDE season average price projection. A green line with x’s shows the reference price. A dark blue line with stars shows the national marketing assistance loan rate. A pink line with diamonds shows the futures PLC payment rate forecast. A black line shows the WASDE price loss coverage payment rate projection.">
          <a:extLst>
            <a:ext uri="{FF2B5EF4-FFF2-40B4-BE49-F238E27FC236}">
              <a16:creationId xmlns:a16="http://schemas.microsoft.com/office/drawing/2014/main" id="{AC746879-D848-421D-9769-55265B9A6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51</xdr:row>
      <xdr:rowOff>0</xdr:rowOff>
    </xdr:from>
    <xdr:to>
      <xdr:col>10</xdr:col>
      <xdr:colOff>1162050</xdr:colOff>
      <xdr:row>92</xdr:row>
      <xdr:rowOff>0</xdr:rowOff>
    </xdr:to>
    <xdr:graphicFrame macro="">
      <xdr:nvGraphicFramePr>
        <xdr:cNvPr id="2" name="Chart 8" descr="Graph of the futures forecast of US corn producers’ season average price received and price loss coverage payment rate for the marketing year 2022/23. The y-axis has the season average price received in dollars per bushel, the secondary y-axis has the price loss coverage payment rate in dollars per bushel, and the x-axis has the forecast period starting in May 2022 and ending in August 2023. 7 lines are on the graph. The first line is a maroon line with squares that shows the actual season average price. A light blue line shows the futures season average price. A teal line shows the WASDE season average price projection. A green line with x’s shows the reference price. A dark blue line with stars shows the national marketing assistance loan rate. A pink line with diamonds shows the futures PLC payment rate forecast. A black line shows the WASDE price loss coverage payment rate projection.">
          <a:extLst>
            <a:ext uri="{FF2B5EF4-FFF2-40B4-BE49-F238E27FC236}">
              <a16:creationId xmlns:a16="http://schemas.microsoft.com/office/drawing/2014/main" id="{31F62D4A-AEA9-4234-8F63-546529F7B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51</xdr:row>
      <xdr:rowOff>0</xdr:rowOff>
    </xdr:from>
    <xdr:to>
      <xdr:col>10</xdr:col>
      <xdr:colOff>1162050</xdr:colOff>
      <xdr:row>92</xdr:row>
      <xdr:rowOff>0</xdr:rowOff>
    </xdr:to>
    <xdr:graphicFrame macro="">
      <xdr:nvGraphicFramePr>
        <xdr:cNvPr id="2" name="Chart 8" descr="Graph of the futures forecast of US corn producers’ season average price received and price loss coverage payment rate for the marketing year 2022/23. The y-axis has the season average price received in dollars per bushel, the secondary y-axis has the price loss coverage payment rate in dollars per bushel, and the x-axis has the forecast period starting in May 2022 and ending in August 2023. 7 lines are on the graph. The first line is a maroon line with squares that shows the actual season average price. A light blue line shows the futures season average price. A teal line shows the WASDE season average price projection. A green line with x’s shows the reference price. A dark blue line with stars shows the national marketing assistance loan rate. A pink line with diamonds shows the futures PLC payment rate forecast. A black line shows the WASDE price loss coverage payment rate projection.">
          <a:extLst>
            <a:ext uri="{FF2B5EF4-FFF2-40B4-BE49-F238E27FC236}">
              <a16:creationId xmlns:a16="http://schemas.microsoft.com/office/drawing/2014/main" id="{77521F9B-8F3C-4D41-9E61-E86F00516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51</xdr:row>
      <xdr:rowOff>0</xdr:rowOff>
    </xdr:from>
    <xdr:to>
      <xdr:col>10</xdr:col>
      <xdr:colOff>1162050</xdr:colOff>
      <xdr:row>92</xdr:row>
      <xdr:rowOff>0</xdr:rowOff>
    </xdr:to>
    <xdr:graphicFrame macro="">
      <xdr:nvGraphicFramePr>
        <xdr:cNvPr id="2" name="Chart 8" descr="Graph of the futures forecast of US corn producers’ season average price received and price loss coverage payment rate for the marketing year 2022/23. The y-axis has the season average price received in dollars per bushel, the secondary y-axis has the price loss coverage payment rate in dollars per bushel, and the x-axis has the forecast period starting in May 2022 and ending in August 2023. 7 lines are on the graph. The first line is a maroon line with squares that shows the actual season average price. A light blue line shows the futures season average price. A teal line shows the WASDE season average price projection. A green line with x’s shows the reference price. A dark blue line with stars shows the national marketing assistance loan rate. A pink line with diamonds shows the futures PLC payment rate forecast. A black line shows the WASDE price loss coverage payment rate projection.">
          <a:extLst>
            <a:ext uri="{FF2B5EF4-FFF2-40B4-BE49-F238E27FC236}">
              <a16:creationId xmlns:a16="http://schemas.microsoft.com/office/drawing/2014/main" id="{1A26B5E2-4687-438D-A07F-2C8C302E8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34</xdr:row>
      <xdr:rowOff>0</xdr:rowOff>
    </xdr:from>
    <xdr:to>
      <xdr:col>10</xdr:col>
      <xdr:colOff>1162050</xdr:colOff>
      <xdr:row>75</xdr:row>
      <xdr:rowOff>0</xdr:rowOff>
    </xdr:to>
    <xdr:graphicFrame macro="">
      <xdr:nvGraphicFramePr>
        <xdr:cNvPr id="2" name="Chart 8" descr="Graph of the futures forecast of US corn producers’ season average price received and price loss coverage payment rate for the marketing year 2022/23. The y-axis has the season average price received in dollars per bushel, the secondary y-axis has the price loss coverage payment rate in dollars per bushel, and the x-axis has the forecast period starting in May 2022 and ending in August 2023. 7 lines are on the graph. The first line is a maroon line with squares that shows the actual season average price. A light blue line shows the futures season average price. A teal line shows the WASDE season average price projection. A green line with x’s shows the reference price. A dark blue line with stars shows the national marketing assistance loan rate. A pink line with diamonds shows the futures PLC payment rate forecast. A black line shows the WASDE price loss coverage payment rate projection.">
          <a:extLst>
            <a:ext uri="{FF2B5EF4-FFF2-40B4-BE49-F238E27FC236}">
              <a16:creationId xmlns:a16="http://schemas.microsoft.com/office/drawing/2014/main" id="{51D6401D-3A98-4CB0-B70A-D2FA0D7A5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34</xdr:row>
      <xdr:rowOff>0</xdr:rowOff>
    </xdr:from>
    <xdr:to>
      <xdr:col>10</xdr:col>
      <xdr:colOff>1162050</xdr:colOff>
      <xdr:row>75</xdr:row>
      <xdr:rowOff>0</xdr:rowOff>
    </xdr:to>
    <xdr:graphicFrame macro="">
      <xdr:nvGraphicFramePr>
        <xdr:cNvPr id="2" name="Chart 8" descr="Graph of the futures forecast of US corn producers’ season average price received and price loss coverage payment rate for the marketing year 2022/23. The y-axis has the season average price received in dollars per bushel, the secondary y-axis has the price loss coverage payment rate in dollars per bushel, and the x-axis has the forecast period starting in May 2022 and ending in August 2023. 7 lines are on the graph. The first line is a maroon line with squares that shows the actual season average price. A light blue line shows the futures season average price. A teal line shows the WASDE season average price projection. A green line with x’s shows the reference price. A dark blue line with stars shows the national marketing assistance loan rate. A pink line with diamonds shows the futures PLC payment rate forecast. A black line shows the WASDE price loss coverage payment rate projection.">
          <a:extLst>
            <a:ext uri="{FF2B5EF4-FFF2-40B4-BE49-F238E27FC236}">
              <a16:creationId xmlns:a16="http://schemas.microsoft.com/office/drawing/2014/main" id="{FEE542E8-ECBC-4156-B080-FFBFB5936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02"/>
  <sheetViews>
    <sheetView tabSelected="1" zoomScaleNormal="100" workbookViewId="0"/>
  </sheetViews>
  <sheetFormatPr defaultColWidth="11.42578125" defaultRowHeight="12.75" x14ac:dyDescent="0.2"/>
  <cols>
    <col min="1" max="12" width="17.5703125" customWidth="1"/>
    <col min="13" max="16" width="10.85546875" customWidth="1"/>
    <col min="17" max="17" width="11.140625" customWidth="1"/>
  </cols>
  <sheetData>
    <row r="1" spans="1:15" ht="15.75" customHeight="1" x14ac:dyDescent="0.2">
      <c r="A1" s="58" t="s">
        <v>65</v>
      </c>
      <c r="B1" s="58"/>
      <c r="C1" s="58"/>
      <c r="D1" s="58"/>
      <c r="E1" s="58"/>
      <c r="F1" s="58"/>
      <c r="G1" s="58"/>
      <c r="H1" s="58"/>
      <c r="I1" s="42"/>
      <c r="J1" s="57"/>
    </row>
    <row r="2" spans="1:15" ht="15.75" customHeight="1" x14ac:dyDescent="0.2">
      <c r="A2" s="56" t="s">
        <v>1</v>
      </c>
      <c r="B2" s="63"/>
      <c r="C2" s="63"/>
      <c r="D2" s="63"/>
      <c r="E2" s="63"/>
      <c r="F2" s="63"/>
      <c r="G2" s="63"/>
      <c r="H2" s="63"/>
      <c r="I2" s="63"/>
      <c r="J2" s="75"/>
    </row>
    <row r="3" spans="1:15" ht="15.75" customHeight="1" x14ac:dyDescent="0.2">
      <c r="A3" s="56"/>
      <c r="B3" s="55" t="s">
        <v>16</v>
      </c>
      <c r="C3" s="29" t="s">
        <v>12</v>
      </c>
      <c r="D3" s="63"/>
      <c r="E3" s="63"/>
      <c r="F3" s="63"/>
      <c r="G3" s="63"/>
      <c r="H3" s="63"/>
      <c r="I3" s="63"/>
      <c r="J3" s="63"/>
    </row>
    <row r="4" spans="1:15" ht="15.75" customHeight="1" x14ac:dyDescent="0.2">
      <c r="A4" s="56"/>
      <c r="B4" s="55" t="s">
        <v>17</v>
      </c>
      <c r="C4" s="29" t="s">
        <v>27</v>
      </c>
      <c r="D4" s="63"/>
      <c r="E4" s="63"/>
      <c r="F4" s="63"/>
      <c r="G4" s="63"/>
      <c r="H4" s="63"/>
      <c r="I4" s="63"/>
      <c r="J4" s="63"/>
    </row>
    <row r="5" spans="1:15" ht="15.75" customHeight="1" x14ac:dyDescent="0.2">
      <c r="A5" s="56"/>
      <c r="B5" s="63"/>
      <c r="C5" s="63"/>
      <c r="D5" s="63"/>
      <c r="E5" s="8" t="s">
        <v>63</v>
      </c>
      <c r="F5" s="8" t="s">
        <v>63</v>
      </c>
      <c r="G5" s="8" t="s">
        <v>63</v>
      </c>
      <c r="H5" s="63"/>
      <c r="I5" s="63"/>
      <c r="J5" s="63"/>
    </row>
    <row r="6" spans="1:15" ht="15.75" customHeight="1" x14ac:dyDescent="0.2">
      <c r="A6" s="56" t="s">
        <v>2</v>
      </c>
      <c r="B6" s="63"/>
      <c r="C6" s="28" t="s">
        <v>13</v>
      </c>
      <c r="D6" s="28" t="s">
        <v>62</v>
      </c>
      <c r="E6" s="28" t="s">
        <v>3</v>
      </c>
      <c r="F6" s="28" t="s">
        <v>9</v>
      </c>
      <c r="G6" s="28" t="s">
        <v>10</v>
      </c>
      <c r="H6" s="63"/>
      <c r="I6" s="63"/>
      <c r="J6" s="63"/>
    </row>
    <row r="7" spans="1:15" ht="15.75" customHeight="1" x14ac:dyDescent="0.2">
      <c r="A7" s="56"/>
      <c r="B7" s="63"/>
      <c r="C7" s="76"/>
      <c r="D7" s="71" t="s">
        <v>8</v>
      </c>
      <c r="E7" s="71" t="s">
        <v>8</v>
      </c>
      <c r="F7" s="71" t="s">
        <v>8</v>
      </c>
      <c r="G7" s="71" t="s">
        <v>8</v>
      </c>
      <c r="H7" s="63"/>
      <c r="I7" s="63"/>
      <c r="J7" s="63"/>
    </row>
    <row r="8" spans="1:15" ht="15.75" customHeight="1" x14ac:dyDescent="0.2">
      <c r="A8" s="56"/>
      <c r="B8" s="55" t="s">
        <v>4</v>
      </c>
      <c r="C8" s="73">
        <v>46023</v>
      </c>
      <c r="D8" s="47">
        <f>J27</f>
        <v>4.2325025550000008</v>
      </c>
      <c r="E8" s="26">
        <f>F41</f>
        <v>0.19096411166666538</v>
      </c>
      <c r="F8" s="26">
        <f>K47</f>
        <v>4.2325025550000008</v>
      </c>
      <c r="G8" s="26">
        <f>L47</f>
        <v>4.2325025550000008</v>
      </c>
      <c r="H8" s="63"/>
      <c r="I8" s="63"/>
      <c r="J8" s="63"/>
    </row>
    <row r="9" spans="1:15" ht="15.75" customHeight="1" x14ac:dyDescent="0.2">
      <c r="A9" s="57"/>
      <c r="B9" s="69" t="s">
        <v>11</v>
      </c>
      <c r="C9" s="73">
        <v>46000</v>
      </c>
      <c r="D9" s="47">
        <v>4</v>
      </c>
      <c r="E9" s="26">
        <f>F42</f>
        <v>0.42346666666666621</v>
      </c>
      <c r="F9" s="26">
        <f>K48</f>
        <v>4</v>
      </c>
      <c r="G9" s="26">
        <f>L48</f>
        <v>4</v>
      </c>
      <c r="H9" s="57"/>
      <c r="I9" s="57"/>
      <c r="J9" s="57"/>
    </row>
    <row r="10" spans="1:15" ht="15.75" customHeight="1" x14ac:dyDescent="0.25">
      <c r="A10" s="21"/>
      <c r="C10" s="39"/>
      <c r="D10" s="66"/>
      <c r="E10" s="66"/>
      <c r="F10" s="66"/>
      <c r="H10" s="66"/>
      <c r="I10" s="66"/>
    </row>
    <row r="11" spans="1:15" ht="13.15" customHeight="1" x14ac:dyDescent="0.2">
      <c r="A11" s="35" t="s">
        <v>29</v>
      </c>
      <c r="B11" s="35"/>
      <c r="C11" s="35"/>
      <c r="D11" s="35"/>
      <c r="E11" s="35"/>
      <c r="F11" s="35"/>
      <c r="G11" s="52"/>
      <c r="H11" s="12"/>
      <c r="I11" s="35"/>
      <c r="J11" s="35"/>
    </row>
    <row r="12" spans="1:15" ht="66.75" customHeight="1" x14ac:dyDescent="0.2">
      <c r="A12" s="65" t="s">
        <v>7</v>
      </c>
      <c r="B12" s="65" t="s">
        <v>59</v>
      </c>
      <c r="C12" s="65" t="s">
        <v>44</v>
      </c>
      <c r="D12" s="65" t="s">
        <v>61</v>
      </c>
      <c r="E12" s="65" t="s">
        <v>86</v>
      </c>
      <c r="F12" s="65" t="s">
        <v>85</v>
      </c>
      <c r="G12" s="65" t="s">
        <v>98</v>
      </c>
      <c r="H12" s="65" t="s">
        <v>60</v>
      </c>
      <c r="I12" s="65" t="s">
        <v>96</v>
      </c>
      <c r="J12" s="65" t="s">
        <v>97</v>
      </c>
    </row>
    <row r="13" spans="1:15" ht="13.15" customHeight="1" x14ac:dyDescent="0.2">
      <c r="B13" s="22" t="s">
        <v>8</v>
      </c>
      <c r="C13" s="22"/>
      <c r="D13" s="22" t="s">
        <v>8</v>
      </c>
      <c r="E13" s="22" t="s">
        <v>8</v>
      </c>
      <c r="F13" s="22" t="s">
        <v>5</v>
      </c>
      <c r="G13" s="22"/>
      <c r="H13" s="22" t="s">
        <v>8</v>
      </c>
      <c r="I13" s="22" t="s">
        <v>8</v>
      </c>
      <c r="J13" s="22" t="s">
        <v>8</v>
      </c>
    </row>
    <row r="14" spans="1:15" ht="13.15" customHeight="1" x14ac:dyDescent="0.2">
      <c r="A14" s="31" t="s">
        <v>125</v>
      </c>
      <c r="B14" s="53">
        <v>4</v>
      </c>
      <c r="C14" s="67" t="s">
        <v>126</v>
      </c>
      <c r="D14" s="53"/>
      <c r="E14" s="53">
        <v>0.12102499999999999</v>
      </c>
      <c r="F14" s="53">
        <v>6.34</v>
      </c>
      <c r="G14" s="31" t="s">
        <v>127</v>
      </c>
      <c r="H14" s="53" t="str">
        <f>IF(D14="","",D14+E14)</f>
        <v/>
      </c>
      <c r="I14" s="53">
        <f>IF(B14="",H14,B14)</f>
        <v>4</v>
      </c>
      <c r="J14" s="53">
        <f t="shared" ref="J14:J25" si="0">(I14*F14)/100</f>
        <v>0.25359999999999999</v>
      </c>
      <c r="L14" s="6"/>
      <c r="M14" s="62"/>
      <c r="O14" s="62"/>
    </row>
    <row r="15" spans="1:15" ht="13.15" customHeight="1" x14ac:dyDescent="0.2">
      <c r="A15" s="31" t="s">
        <v>128</v>
      </c>
      <c r="B15" s="53">
        <v>3.93</v>
      </c>
      <c r="C15" s="67" t="s">
        <v>126</v>
      </c>
      <c r="D15" s="53"/>
      <c r="E15" s="53">
        <v>-0.25309999999999999</v>
      </c>
      <c r="F15" s="53">
        <v>14</v>
      </c>
      <c r="G15" s="31" t="s">
        <v>127</v>
      </c>
      <c r="H15" s="53" t="str">
        <f t="shared" ref="H15:H25" si="1">IF(D15="","",D15+E15)</f>
        <v/>
      </c>
      <c r="I15" s="53">
        <f t="shared" ref="I15:I24" si="2">IF(B15="",IF(H15="",AVERAGE(I14,I16),H15),B15)</f>
        <v>3.93</v>
      </c>
      <c r="J15" s="53">
        <f t="shared" si="0"/>
        <v>0.55020000000000002</v>
      </c>
      <c r="L15" s="6"/>
      <c r="M15" s="62"/>
      <c r="O15" s="62"/>
    </row>
    <row r="16" spans="1:15" ht="13.15" customHeight="1" x14ac:dyDescent="0.2">
      <c r="A16" s="31" t="s">
        <v>129</v>
      </c>
      <c r="B16" s="53">
        <v>3.98</v>
      </c>
      <c r="C16" s="67" t="s">
        <v>126</v>
      </c>
      <c r="D16" s="53"/>
      <c r="E16" s="53">
        <v>-0.23017499999999999</v>
      </c>
      <c r="F16" s="53">
        <v>11.5</v>
      </c>
      <c r="G16" s="31" t="s">
        <v>127</v>
      </c>
      <c r="H16" s="53" t="str">
        <f t="shared" si="1"/>
        <v/>
      </c>
      <c r="I16" s="53">
        <f t="shared" si="2"/>
        <v>3.98</v>
      </c>
      <c r="J16" s="53">
        <f t="shared" si="0"/>
        <v>0.45770000000000005</v>
      </c>
      <c r="L16" s="6"/>
      <c r="M16" s="62"/>
      <c r="O16" s="62"/>
    </row>
    <row r="17" spans="1:15" ht="13.15" customHeight="1" x14ac:dyDescent="0.2">
      <c r="A17" s="31" t="s">
        <v>126</v>
      </c>
      <c r="B17" s="53"/>
      <c r="C17" s="67" t="s">
        <v>130</v>
      </c>
      <c r="D17" s="53">
        <v>4.4024999999999999</v>
      </c>
      <c r="E17" s="53">
        <v>-0.2228</v>
      </c>
      <c r="F17" s="53">
        <v>9.6</v>
      </c>
      <c r="G17" s="31" t="s">
        <v>127</v>
      </c>
      <c r="H17" s="53">
        <f t="shared" si="1"/>
        <v>4.1796999999999995</v>
      </c>
      <c r="I17" s="53">
        <f t="shared" si="2"/>
        <v>4.1796999999999995</v>
      </c>
      <c r="J17" s="53">
        <f t="shared" si="0"/>
        <v>0.40125119999999997</v>
      </c>
      <c r="L17" s="6"/>
      <c r="M17" s="62"/>
      <c r="O17" s="62"/>
    </row>
    <row r="18" spans="1:15" ht="13.15" customHeight="1" x14ac:dyDescent="0.2">
      <c r="A18" s="31" t="s">
        <v>131</v>
      </c>
      <c r="B18" s="53"/>
      <c r="C18" s="67" t="s">
        <v>130</v>
      </c>
      <c r="D18" s="53">
        <v>4.4024999999999999</v>
      </c>
      <c r="E18" s="53">
        <v>-0.36099999999999999</v>
      </c>
      <c r="F18" s="53">
        <v>14.44</v>
      </c>
      <c r="G18" s="31" t="s">
        <v>127</v>
      </c>
      <c r="H18" s="53">
        <f t="shared" si="1"/>
        <v>4.0415000000000001</v>
      </c>
      <c r="I18" s="53">
        <f t="shared" si="2"/>
        <v>4.0415000000000001</v>
      </c>
      <c r="J18" s="53">
        <f t="shared" si="0"/>
        <v>0.58359260000000002</v>
      </c>
      <c r="L18" s="6"/>
      <c r="M18" s="62"/>
      <c r="O18" s="62"/>
    </row>
    <row r="19" spans="1:15" ht="13.15" customHeight="1" x14ac:dyDescent="0.2">
      <c r="A19" s="31" t="s">
        <v>132</v>
      </c>
      <c r="B19" s="53"/>
      <c r="C19" s="67" t="s">
        <v>130</v>
      </c>
      <c r="D19" s="53">
        <v>4.4024999999999999</v>
      </c>
      <c r="E19" s="53">
        <v>-0.24862500000000001</v>
      </c>
      <c r="F19" s="53">
        <v>7.34</v>
      </c>
      <c r="G19" s="31" t="s">
        <v>127</v>
      </c>
      <c r="H19" s="53">
        <f t="shared" si="1"/>
        <v>4.1538750000000002</v>
      </c>
      <c r="I19" s="53">
        <f t="shared" si="2"/>
        <v>4.1538750000000002</v>
      </c>
      <c r="J19" s="53">
        <f t="shared" si="0"/>
        <v>0.30489442500000002</v>
      </c>
      <c r="L19" s="6"/>
      <c r="M19" s="62"/>
      <c r="O19" s="62"/>
    </row>
    <row r="20" spans="1:15" ht="13.15" customHeight="1" x14ac:dyDescent="0.2">
      <c r="A20" s="31" t="s">
        <v>130</v>
      </c>
      <c r="B20" s="53"/>
      <c r="C20" s="67" t="s">
        <v>133</v>
      </c>
      <c r="D20" s="53">
        <v>4.4824999999999999</v>
      </c>
      <c r="E20" s="53">
        <v>-0.23907500000000001</v>
      </c>
      <c r="F20" s="53">
        <v>7.36</v>
      </c>
      <c r="G20" s="31" t="s">
        <v>127</v>
      </c>
      <c r="H20" s="53">
        <f t="shared" si="1"/>
        <v>4.2434250000000002</v>
      </c>
      <c r="I20" s="53">
        <f t="shared" si="2"/>
        <v>4.2434250000000002</v>
      </c>
      <c r="J20" s="53">
        <f t="shared" si="0"/>
        <v>0.31231608</v>
      </c>
      <c r="L20" s="6"/>
      <c r="M20" s="62"/>
      <c r="O20" s="62"/>
    </row>
    <row r="21" spans="1:15" ht="13.15" customHeight="1" x14ac:dyDescent="0.2">
      <c r="A21" s="31" t="s">
        <v>134</v>
      </c>
      <c r="B21" s="53"/>
      <c r="C21" s="67" t="s">
        <v>133</v>
      </c>
      <c r="D21" s="53">
        <v>4.4824999999999999</v>
      </c>
      <c r="E21" s="53">
        <v>-0.30554999999999999</v>
      </c>
      <c r="F21" s="53">
        <v>6.22</v>
      </c>
      <c r="G21" s="31" t="s">
        <v>127</v>
      </c>
      <c r="H21" s="53">
        <f t="shared" si="1"/>
        <v>4.1769499999999997</v>
      </c>
      <c r="I21" s="53">
        <f t="shared" si="2"/>
        <v>4.1769499999999997</v>
      </c>
      <c r="J21" s="53">
        <f t="shared" si="0"/>
        <v>0.25980629</v>
      </c>
      <c r="L21" s="6"/>
      <c r="M21" s="62"/>
      <c r="O21" s="62"/>
    </row>
    <row r="22" spans="1:15" ht="13.15" customHeight="1" x14ac:dyDescent="0.2">
      <c r="A22" s="31" t="s">
        <v>133</v>
      </c>
      <c r="B22" s="53"/>
      <c r="C22" s="67" t="s">
        <v>135</v>
      </c>
      <c r="D22" s="53">
        <v>4.5449999999999999</v>
      </c>
      <c r="E22" s="53">
        <v>-0.14219999999999999</v>
      </c>
      <c r="F22" s="53">
        <v>5.28</v>
      </c>
      <c r="G22" s="31" t="s">
        <v>127</v>
      </c>
      <c r="H22" s="53">
        <f t="shared" si="1"/>
        <v>4.4028</v>
      </c>
      <c r="I22" s="53">
        <f t="shared" si="2"/>
        <v>4.4028</v>
      </c>
      <c r="J22" s="53">
        <f t="shared" si="0"/>
        <v>0.23246784000000001</v>
      </c>
      <c r="L22" s="6"/>
      <c r="M22" s="62"/>
      <c r="O22" s="62"/>
    </row>
    <row r="23" spans="1:15" ht="13.15" customHeight="1" x14ac:dyDescent="0.2">
      <c r="A23" s="31" t="s">
        <v>136</v>
      </c>
      <c r="B23" s="53"/>
      <c r="C23" s="67" t="s">
        <v>135</v>
      </c>
      <c r="D23" s="53">
        <v>4.5449999999999999</v>
      </c>
      <c r="E23" s="53">
        <v>-4.1924999999999997E-2</v>
      </c>
      <c r="F23" s="53">
        <v>6.24</v>
      </c>
      <c r="G23" s="31" t="s">
        <v>127</v>
      </c>
      <c r="H23" s="53">
        <f t="shared" si="1"/>
        <v>4.5030749999999999</v>
      </c>
      <c r="I23" s="53">
        <f t="shared" si="2"/>
        <v>4.5030749999999999</v>
      </c>
      <c r="J23" s="53">
        <f t="shared" si="0"/>
        <v>0.28099188000000003</v>
      </c>
      <c r="L23" s="6"/>
      <c r="M23" s="62"/>
      <c r="O23" s="62"/>
    </row>
    <row r="24" spans="1:15" ht="13.15" customHeight="1" x14ac:dyDescent="0.2">
      <c r="A24" s="31" t="s">
        <v>135</v>
      </c>
      <c r="B24" s="53"/>
      <c r="C24" s="67" t="s">
        <v>137</v>
      </c>
      <c r="D24" s="53">
        <v>4.4850000000000003</v>
      </c>
      <c r="E24" s="53">
        <v>0.64962500000000001</v>
      </c>
      <c r="F24" s="53">
        <v>5.44</v>
      </c>
      <c r="G24" s="31" t="s">
        <v>127</v>
      </c>
      <c r="H24" s="53">
        <f t="shared" si="1"/>
        <v>5.1346250000000007</v>
      </c>
      <c r="I24" s="53">
        <f t="shared" si="2"/>
        <v>5.1346250000000007</v>
      </c>
      <c r="J24" s="53">
        <f t="shared" si="0"/>
        <v>0.27932360000000006</v>
      </c>
      <c r="L24" s="6"/>
      <c r="M24" s="62"/>
      <c r="O24" s="62"/>
    </row>
    <row r="25" spans="1:15" ht="13.15" customHeight="1" x14ac:dyDescent="0.2">
      <c r="A25" s="31" t="s">
        <v>138</v>
      </c>
      <c r="B25" s="53"/>
      <c r="C25" s="67" t="s">
        <v>137</v>
      </c>
      <c r="D25" s="53">
        <v>4.4850000000000003</v>
      </c>
      <c r="E25" s="53">
        <v>0.58484999999999998</v>
      </c>
      <c r="F25" s="53">
        <v>6.24</v>
      </c>
      <c r="G25" s="31" t="s">
        <v>127</v>
      </c>
      <c r="H25" s="53">
        <f t="shared" si="1"/>
        <v>5.0698500000000006</v>
      </c>
      <c r="I25" s="53">
        <f>IF(B25="",H25,B25)</f>
        <v>5.0698500000000006</v>
      </c>
      <c r="J25" s="53">
        <f t="shared" si="0"/>
        <v>0.31635864000000002</v>
      </c>
      <c r="L25" s="6"/>
      <c r="M25" s="62"/>
      <c r="O25" s="62"/>
    </row>
    <row r="26" spans="1:15" ht="13.15" customHeight="1" x14ac:dyDescent="0.2">
      <c r="A26" s="31"/>
      <c r="B26" s="6"/>
      <c r="C26" s="67"/>
      <c r="D26" s="6"/>
      <c r="E26" s="6"/>
      <c r="F26" s="6"/>
      <c r="G26" s="31"/>
      <c r="H26" s="6"/>
      <c r="I26" s="6"/>
      <c r="J26" s="6"/>
      <c r="L26" s="6"/>
      <c r="M26" s="62"/>
      <c r="O26" s="62"/>
    </row>
    <row r="27" spans="1:15" ht="13.15" customHeight="1" x14ac:dyDescent="0.2">
      <c r="A27" s="60"/>
      <c r="B27" s="50"/>
      <c r="C27" s="50"/>
      <c r="D27" s="50"/>
      <c r="E27" s="33"/>
      <c r="F27" s="38"/>
      <c r="G27" s="38"/>
      <c r="H27" s="34"/>
      <c r="I27" s="25" t="s">
        <v>64</v>
      </c>
      <c r="J27" s="32">
        <f>SUM(J14:J25)</f>
        <v>4.2325025550000008</v>
      </c>
      <c r="K27" s="62"/>
    </row>
    <row r="28" spans="1:15" ht="12.75" customHeight="1" x14ac:dyDescent="0.2">
      <c r="A28" s="14" t="s">
        <v>6</v>
      </c>
      <c r="D28" s="37"/>
      <c r="F28" s="49"/>
      <c r="H28" s="37"/>
    </row>
    <row r="29" spans="1:15" ht="12.75" customHeight="1" x14ac:dyDescent="0.2">
      <c r="A29" s="14" t="s">
        <v>100</v>
      </c>
    </row>
    <row r="30" spans="1:15" ht="12.75" customHeight="1" x14ac:dyDescent="0.2">
      <c r="A30" s="14" t="s">
        <v>101</v>
      </c>
    </row>
    <row r="31" spans="1:15" ht="12.75" customHeight="1" x14ac:dyDescent="0.2">
      <c r="A31" s="14" t="s">
        <v>99</v>
      </c>
      <c r="L31" s="27"/>
    </row>
    <row r="32" spans="1:15" ht="12.75" customHeight="1" x14ac:dyDescent="0.2">
      <c r="L32" s="27"/>
    </row>
    <row r="33" spans="1:12" x14ac:dyDescent="0.2">
      <c r="B33" s="6"/>
      <c r="C33" s="6"/>
      <c r="D33" s="6"/>
      <c r="E33" s="6"/>
      <c r="F33" s="6"/>
      <c r="G33" s="6"/>
      <c r="L33" s="27"/>
    </row>
    <row r="34" spans="1:12" ht="13.5" customHeight="1" x14ac:dyDescent="0.2">
      <c r="A34" s="9" t="s">
        <v>73</v>
      </c>
      <c r="B34" s="64"/>
      <c r="C34" s="64"/>
      <c r="D34" s="64"/>
      <c r="E34" s="64"/>
      <c r="F34" s="64"/>
      <c r="G34" s="64"/>
      <c r="H34" s="59"/>
      <c r="I34" s="59"/>
      <c r="L34" s="7"/>
    </row>
    <row r="35" spans="1:12" ht="51" customHeight="1" x14ac:dyDescent="0.2">
      <c r="A35" s="65"/>
      <c r="B35" s="15" t="s">
        <v>28</v>
      </c>
      <c r="C35" s="15" t="s">
        <v>22</v>
      </c>
      <c r="D35" s="15" t="s">
        <v>23</v>
      </c>
      <c r="E35" s="15" t="s">
        <v>24</v>
      </c>
      <c r="F35" s="15" t="s">
        <v>25</v>
      </c>
      <c r="G35" s="15" t="s">
        <v>30</v>
      </c>
      <c r="H35" s="15" t="s">
        <v>15</v>
      </c>
      <c r="I35" s="15" t="s">
        <v>31</v>
      </c>
      <c r="L35" s="48"/>
    </row>
    <row r="36" spans="1:12" ht="13.5" customHeight="1" x14ac:dyDescent="0.2">
      <c r="A36" s="65"/>
      <c r="B36" s="2">
        <v>4.0999999999999996</v>
      </c>
      <c r="C36" s="17">
        <v>3.56</v>
      </c>
      <c r="D36" s="17">
        <v>4.53</v>
      </c>
      <c r="E36" s="17">
        <v>6</v>
      </c>
      <c r="F36" s="17">
        <v>6.54</v>
      </c>
      <c r="G36" s="17">
        <v>4.55</v>
      </c>
      <c r="H36" s="17">
        <f>(SUM(C36+D36+E36+F36+G36)-MAX(C36:G36)-MIN(C36:G36))/3</f>
        <v>5.0266666666666664</v>
      </c>
      <c r="I36" s="17">
        <f>MIN(B36*1.15,MAX(B36,H36*0.88))</f>
        <v>4.4234666666666662</v>
      </c>
      <c r="J36" s="44"/>
      <c r="L36" s="48"/>
    </row>
    <row r="37" spans="1:12" x14ac:dyDescent="0.2">
      <c r="A37" s="40"/>
      <c r="B37" s="44"/>
      <c r="C37" s="44"/>
      <c r="D37" s="44"/>
      <c r="E37" s="44"/>
      <c r="F37" s="44"/>
      <c r="G37" s="44"/>
      <c r="H37" s="44"/>
      <c r="I37" s="44"/>
      <c r="J37" s="44"/>
      <c r="L37" s="48"/>
    </row>
    <row r="38" spans="1:12" x14ac:dyDescent="0.2">
      <c r="A38" s="40"/>
      <c r="B38" s="44"/>
      <c r="C38" s="44"/>
      <c r="D38" s="44"/>
      <c r="E38" s="44"/>
      <c r="F38" s="44"/>
      <c r="G38" s="44"/>
      <c r="H38" s="44"/>
      <c r="I38" s="44"/>
      <c r="J38" s="44"/>
      <c r="L38" s="48"/>
    </row>
    <row r="39" spans="1:12" ht="13.5" customHeight="1" x14ac:dyDescent="0.2">
      <c r="A39" s="9" t="s">
        <v>76</v>
      </c>
      <c r="B39" s="59"/>
      <c r="C39" s="50"/>
      <c r="D39" s="50"/>
      <c r="E39" s="50"/>
      <c r="F39" s="50"/>
      <c r="G39" s="50"/>
      <c r="L39" s="27"/>
    </row>
    <row r="40" spans="1:12" ht="51" customHeight="1" x14ac:dyDescent="0.2">
      <c r="A40" s="4"/>
      <c r="B40" s="15" t="s">
        <v>31</v>
      </c>
      <c r="C40" s="10" t="s">
        <v>34</v>
      </c>
      <c r="D40" s="15" t="s">
        <v>35</v>
      </c>
      <c r="E40" s="15" t="s">
        <v>36</v>
      </c>
      <c r="F40" s="3" t="s">
        <v>79</v>
      </c>
      <c r="G40" s="15" t="s">
        <v>37</v>
      </c>
      <c r="L40" s="27"/>
    </row>
    <row r="41" spans="1:12" x14ac:dyDescent="0.2">
      <c r="A41" s="74" t="s">
        <v>45</v>
      </c>
      <c r="B41" s="70">
        <f>I36</f>
        <v>4.4234666666666662</v>
      </c>
      <c r="C41" s="24">
        <f>D8</f>
        <v>4.2325025550000008</v>
      </c>
      <c r="D41" s="70">
        <v>2.2000000000000002</v>
      </c>
      <c r="E41" s="70">
        <f>MAX(C41,D41)</f>
        <v>4.2325025550000008</v>
      </c>
      <c r="F41" s="20">
        <f>MAX(B41-E41,0)</f>
        <v>0.19096411166666538</v>
      </c>
      <c r="G41" s="70">
        <f>B41-D41</f>
        <v>2.223466666666666</v>
      </c>
      <c r="L41" s="27"/>
    </row>
    <row r="42" spans="1:12" ht="13.5" customHeight="1" x14ac:dyDescent="0.2">
      <c r="A42" s="68" t="s">
        <v>0</v>
      </c>
      <c r="B42" s="23">
        <f>I36</f>
        <v>4.4234666666666662</v>
      </c>
      <c r="C42" s="72">
        <f>D9</f>
        <v>4</v>
      </c>
      <c r="D42" s="23">
        <f>D41</f>
        <v>2.2000000000000002</v>
      </c>
      <c r="E42" s="23">
        <f>IF(EXACT(C42,"NA"),"NA",MAX(C42,D42))</f>
        <v>4</v>
      </c>
      <c r="F42" s="30">
        <f>IF(EXACT(C42,"NA"),"NA",MAX(B42-E42,0))</f>
        <v>0.42346666666666621</v>
      </c>
      <c r="G42" s="23">
        <f>B42-D42</f>
        <v>2.223466666666666</v>
      </c>
      <c r="L42" s="27"/>
    </row>
    <row r="43" spans="1:12" x14ac:dyDescent="0.2">
      <c r="B43" s="44"/>
      <c r="C43" s="44"/>
      <c r="D43" s="44"/>
      <c r="E43" s="44"/>
      <c r="F43" s="44"/>
      <c r="G43" s="44"/>
      <c r="L43" s="27"/>
    </row>
    <row r="44" spans="1:12" x14ac:dyDescent="0.2">
      <c r="B44" s="44"/>
      <c r="C44" s="44"/>
      <c r="D44" s="44"/>
      <c r="E44" s="44"/>
      <c r="F44" s="44"/>
      <c r="G44" s="44"/>
      <c r="L44" s="27"/>
    </row>
    <row r="45" spans="1:12" ht="13.5" customHeight="1" x14ac:dyDescent="0.2">
      <c r="A45" s="1" t="s">
        <v>26</v>
      </c>
      <c r="B45" s="50"/>
      <c r="C45" s="50"/>
      <c r="D45" s="50"/>
      <c r="E45" s="50"/>
      <c r="F45" s="50"/>
      <c r="G45" s="50"/>
      <c r="H45" s="60"/>
      <c r="I45" s="60"/>
      <c r="J45" s="60"/>
      <c r="K45" s="60"/>
      <c r="L45" s="46"/>
    </row>
    <row r="46" spans="1:12" ht="51" customHeight="1" x14ac:dyDescent="0.2">
      <c r="A46" s="65"/>
      <c r="B46" s="15" t="s">
        <v>31</v>
      </c>
      <c r="C46" s="16" t="s">
        <v>18</v>
      </c>
      <c r="D46" s="16" t="s">
        <v>19</v>
      </c>
      <c r="E46" s="16" t="s">
        <v>20</v>
      </c>
      <c r="F46" s="16" t="s">
        <v>21</v>
      </c>
      <c r="G46" s="16" t="s">
        <v>32</v>
      </c>
      <c r="H46" s="16" t="s">
        <v>33</v>
      </c>
      <c r="I46" s="45" t="s">
        <v>34</v>
      </c>
      <c r="J46" s="16" t="s">
        <v>35</v>
      </c>
      <c r="K46" s="11" t="s">
        <v>38</v>
      </c>
      <c r="L46" s="3" t="s">
        <v>39</v>
      </c>
    </row>
    <row r="47" spans="1:12" x14ac:dyDescent="0.2">
      <c r="A47" s="74" t="s">
        <v>45</v>
      </c>
      <c r="B47" s="53">
        <f>I36</f>
        <v>4.4234666666666662</v>
      </c>
      <c r="C47" s="53">
        <f>MAX(C36,B47)</f>
        <v>4.4234666666666662</v>
      </c>
      <c r="D47" s="53">
        <f>MAX(D36,B47)</f>
        <v>4.53</v>
      </c>
      <c r="E47" s="53">
        <f>MAX(E36,B47)</f>
        <v>6</v>
      </c>
      <c r="F47" s="53">
        <f>MAX(F36,B47)</f>
        <v>6.54</v>
      </c>
      <c r="G47" s="53">
        <f>MAX(G36,B47)</f>
        <v>4.55</v>
      </c>
      <c r="H47" s="19">
        <f>(SUM(C47+D47+E47+F47+G47)-MAX(C47:G47)-MIN(C47:G47))/3</f>
        <v>5.0266666666666673</v>
      </c>
      <c r="I47" s="36">
        <f>D8</f>
        <v>4.2325025550000008</v>
      </c>
      <c r="J47" s="53">
        <f>D41</f>
        <v>2.2000000000000002</v>
      </c>
      <c r="K47" s="41">
        <f>MAX(I47,J47)</f>
        <v>4.2325025550000008</v>
      </c>
      <c r="L47" s="20">
        <f>MAX(I47,J47)</f>
        <v>4.2325025550000008</v>
      </c>
    </row>
    <row r="48" spans="1:12" ht="13.5" customHeight="1" x14ac:dyDescent="0.2">
      <c r="A48" s="68" t="s">
        <v>0</v>
      </c>
      <c r="B48" s="33">
        <f t="shared" ref="B48:H48" si="3">B47</f>
        <v>4.4234666666666662</v>
      </c>
      <c r="C48" s="33">
        <f t="shared" si="3"/>
        <v>4.4234666666666662</v>
      </c>
      <c r="D48" s="33">
        <f t="shared" si="3"/>
        <v>4.53</v>
      </c>
      <c r="E48" s="33">
        <f t="shared" si="3"/>
        <v>6</v>
      </c>
      <c r="F48" s="33">
        <f t="shared" si="3"/>
        <v>6.54</v>
      </c>
      <c r="G48" s="33">
        <f t="shared" si="3"/>
        <v>4.55</v>
      </c>
      <c r="H48" s="33">
        <f t="shared" si="3"/>
        <v>5.0266666666666673</v>
      </c>
      <c r="I48" s="5">
        <f>D9</f>
        <v>4</v>
      </c>
      <c r="J48" s="33">
        <f>D41</f>
        <v>2.2000000000000002</v>
      </c>
      <c r="K48" s="13">
        <f>IF(EXACT(I48,"NA"),"NA",MAX(I48,J48))</f>
        <v>4</v>
      </c>
      <c r="L48" s="13">
        <f>IF(EXACT(I48,"NA"),"NA",MAX(I48,J48))</f>
        <v>4</v>
      </c>
    </row>
    <row r="49" spans="1:1" x14ac:dyDescent="0.2">
      <c r="A49" s="14"/>
    </row>
    <row r="50" spans="1:1" x14ac:dyDescent="0.2">
      <c r="A50" s="14"/>
    </row>
    <row r="93" spans="1:16" ht="12.75" customHeight="1" x14ac:dyDescent="0.2">
      <c r="A93" s="51"/>
    </row>
    <row r="94" spans="1:16" ht="12.75" customHeight="1" x14ac:dyDescent="0.2">
      <c r="A94" s="51"/>
    </row>
    <row r="95" spans="1:16" x14ac:dyDescent="0.2">
      <c r="A95" s="35" t="s">
        <v>69</v>
      </c>
      <c r="B95" s="14"/>
      <c r="C95" s="14"/>
      <c r="D95" s="14"/>
      <c r="E95" s="14"/>
      <c r="F95" s="14"/>
      <c r="G95" s="14"/>
      <c r="H95" s="14"/>
      <c r="I95" s="14"/>
      <c r="J95" s="14"/>
      <c r="K95" s="14"/>
      <c r="L95" s="14"/>
      <c r="M95" s="14"/>
      <c r="N95" s="14"/>
      <c r="O95" s="14"/>
      <c r="P95" s="14"/>
    </row>
    <row r="96" spans="1:16" ht="13.5" customHeight="1" x14ac:dyDescent="0.2">
      <c r="A96" s="1" t="s">
        <v>68</v>
      </c>
      <c r="B96" s="60"/>
      <c r="C96" s="60"/>
      <c r="D96" s="60"/>
      <c r="E96" s="60"/>
      <c r="F96" s="60"/>
      <c r="G96" s="60"/>
      <c r="H96" s="60"/>
      <c r="I96" s="60"/>
      <c r="J96" s="14"/>
      <c r="K96" s="14"/>
      <c r="L96" s="14"/>
      <c r="M96" s="14"/>
      <c r="N96" s="14"/>
      <c r="O96" s="14"/>
      <c r="P96" s="14"/>
    </row>
    <row r="97" spans="1:16" ht="66" customHeight="1" x14ac:dyDescent="0.2">
      <c r="A97" s="4" t="s">
        <v>14</v>
      </c>
      <c r="B97" s="4" t="s">
        <v>66</v>
      </c>
      <c r="C97" s="4" t="s">
        <v>67</v>
      </c>
      <c r="D97" s="4" t="s">
        <v>50</v>
      </c>
      <c r="E97" s="65" t="s">
        <v>104</v>
      </c>
      <c r="F97" s="4" t="s">
        <v>46</v>
      </c>
      <c r="G97" s="4" t="s">
        <v>47</v>
      </c>
      <c r="H97" s="4" t="s">
        <v>48</v>
      </c>
      <c r="I97" s="4" t="s">
        <v>49</v>
      </c>
      <c r="J97" s="6"/>
      <c r="K97" s="6"/>
      <c r="L97" s="6"/>
      <c r="M97" s="6"/>
      <c r="N97" s="6"/>
      <c r="O97" s="6"/>
      <c r="P97" s="6"/>
    </row>
    <row r="98" spans="1:16" ht="12.75" customHeight="1" x14ac:dyDescent="0.2">
      <c r="A98" s="14"/>
      <c r="B98" s="31" t="s">
        <v>8</v>
      </c>
      <c r="C98" s="31" t="s">
        <v>8</v>
      </c>
      <c r="E98" s="31" t="s">
        <v>8</v>
      </c>
      <c r="F98" s="31" t="s">
        <v>8</v>
      </c>
      <c r="G98" s="31" t="s">
        <v>8</v>
      </c>
      <c r="H98" s="31" t="s">
        <v>8</v>
      </c>
      <c r="I98" s="31" t="s">
        <v>8</v>
      </c>
      <c r="J98" s="22"/>
      <c r="K98" s="22"/>
      <c r="L98" s="22"/>
      <c r="M98" s="22"/>
      <c r="N98" s="14"/>
    </row>
    <row r="99" spans="1:16" ht="12.75" customHeight="1" x14ac:dyDescent="0.2">
      <c r="A99" s="18">
        <v>45274</v>
      </c>
      <c r="B99" s="53">
        <v>4.9927097050000002</v>
      </c>
      <c r="C99" s="53"/>
      <c r="D99" s="18"/>
      <c r="E99" s="53">
        <v>4.4846110000000001</v>
      </c>
      <c r="F99" s="53">
        <v>0</v>
      </c>
      <c r="G99" s="53"/>
      <c r="H99" s="53">
        <v>4.9927097050000002</v>
      </c>
      <c r="I99" s="53"/>
      <c r="J99" s="6"/>
      <c r="K99" s="53"/>
      <c r="L99" s="53"/>
      <c r="M99" s="53"/>
    </row>
    <row r="100" spans="1:16" ht="12.75" customHeight="1" x14ac:dyDescent="0.2">
      <c r="A100" s="18">
        <v>45281</v>
      </c>
      <c r="B100" s="53">
        <v>4.9552097049999997</v>
      </c>
      <c r="C100" s="53"/>
      <c r="D100" s="18"/>
      <c r="E100" s="53">
        <v>4.4861659999999999</v>
      </c>
      <c r="F100" s="53">
        <v>0</v>
      </c>
      <c r="G100" s="53"/>
      <c r="H100" s="53">
        <v>4.9552097049999997</v>
      </c>
      <c r="I100" s="53"/>
      <c r="J100" s="6"/>
      <c r="K100" s="53"/>
      <c r="L100" s="53"/>
      <c r="M100" s="53"/>
      <c r="N100" s="14"/>
    </row>
    <row r="101" spans="1:16" ht="12.75" customHeight="1" x14ac:dyDescent="0.2">
      <c r="A101" s="18">
        <v>45288</v>
      </c>
      <c r="B101" s="53">
        <v>4.962709705</v>
      </c>
      <c r="C101" s="53"/>
      <c r="D101" s="18"/>
      <c r="E101" s="53">
        <v>4.4892599999999998</v>
      </c>
      <c r="F101" s="53">
        <v>0</v>
      </c>
      <c r="G101" s="53"/>
      <c r="H101" s="53">
        <v>4.962709705</v>
      </c>
      <c r="I101" s="53"/>
      <c r="J101" s="6"/>
      <c r="K101" s="53"/>
      <c r="L101" s="53"/>
      <c r="M101" s="53"/>
      <c r="N101" s="14"/>
    </row>
    <row r="102" spans="1:16" ht="12.75" customHeight="1" x14ac:dyDescent="0.2">
      <c r="A102" s="18">
        <v>45295</v>
      </c>
      <c r="B102" s="53">
        <v>4.865452705</v>
      </c>
      <c r="C102" s="53"/>
      <c r="D102" s="18"/>
      <c r="E102" s="53">
        <v>4.4726540000000004</v>
      </c>
      <c r="F102" s="53">
        <v>0</v>
      </c>
      <c r="G102" s="53"/>
      <c r="H102" s="53">
        <v>4.865452705</v>
      </c>
      <c r="I102" s="53"/>
      <c r="J102" s="6"/>
      <c r="K102" s="53"/>
      <c r="L102" s="53"/>
      <c r="M102" s="53"/>
      <c r="N102" s="14"/>
    </row>
    <row r="103" spans="1:16" ht="12.75" customHeight="1" x14ac:dyDescent="0.2">
      <c r="A103" s="18">
        <v>45302</v>
      </c>
      <c r="B103" s="53">
        <v>4.8205957049999997</v>
      </c>
      <c r="C103" s="53"/>
      <c r="D103" s="18"/>
      <c r="E103" s="53">
        <v>4.4546039999999998</v>
      </c>
      <c r="F103" s="53">
        <v>0</v>
      </c>
      <c r="G103" s="53"/>
      <c r="H103" s="53">
        <v>4.8205957049999997</v>
      </c>
      <c r="I103" s="53"/>
      <c r="J103" s="6"/>
      <c r="K103" s="53"/>
      <c r="L103" s="53"/>
      <c r="M103" s="53"/>
      <c r="N103" s="14"/>
    </row>
    <row r="104" spans="1:16" ht="12.75" customHeight="1" x14ac:dyDescent="0.2">
      <c r="A104" s="18">
        <v>45309</v>
      </c>
      <c r="B104" s="53">
        <v>4.7151407049999996</v>
      </c>
      <c r="C104" s="53"/>
      <c r="D104" s="18"/>
      <c r="E104" s="53">
        <v>4.4257499999999999</v>
      </c>
      <c r="F104" s="53">
        <v>0</v>
      </c>
      <c r="G104" s="53"/>
      <c r="H104" s="53">
        <v>4.7151407049999996</v>
      </c>
      <c r="I104" s="53"/>
      <c r="J104" s="6"/>
      <c r="K104" s="53"/>
      <c r="L104" s="53"/>
      <c r="M104" s="53"/>
      <c r="N104" s="14"/>
    </row>
    <row r="105" spans="1:16" ht="12.75" customHeight="1" x14ac:dyDescent="0.2">
      <c r="A105" s="18">
        <v>45316</v>
      </c>
      <c r="B105" s="53">
        <v>4.7598027050000002</v>
      </c>
      <c r="C105" s="53"/>
      <c r="D105" s="18"/>
      <c r="E105" s="53">
        <v>4.4390619999999998</v>
      </c>
      <c r="F105" s="53">
        <v>0</v>
      </c>
      <c r="G105" s="53"/>
      <c r="H105" s="53">
        <v>4.7598027050000002</v>
      </c>
      <c r="I105" s="53"/>
      <c r="J105" s="6"/>
      <c r="K105" s="53"/>
      <c r="L105" s="53"/>
      <c r="M105" s="53"/>
      <c r="N105" s="14"/>
    </row>
    <row r="106" spans="1:16" ht="12.75" customHeight="1" x14ac:dyDescent="0.2">
      <c r="A106" s="18">
        <v>45323</v>
      </c>
      <c r="B106" s="53">
        <v>4.7710267049999997</v>
      </c>
      <c r="C106" s="53"/>
      <c r="D106" s="18"/>
      <c r="E106" s="53">
        <v>4.4487370000000004</v>
      </c>
      <c r="F106" s="53">
        <v>0</v>
      </c>
      <c r="G106" s="53"/>
      <c r="H106" s="53">
        <v>4.7710267049999997</v>
      </c>
      <c r="I106" s="53"/>
      <c r="J106" s="6"/>
      <c r="K106" s="53"/>
      <c r="L106" s="53"/>
      <c r="M106" s="53"/>
      <c r="N106" s="14"/>
    </row>
    <row r="107" spans="1:16" ht="12.75" customHeight="1" x14ac:dyDescent="0.2">
      <c r="A107" s="18">
        <v>45330</v>
      </c>
      <c r="B107" s="53">
        <v>4.7306807050000002</v>
      </c>
      <c r="C107" s="53"/>
      <c r="D107" s="18"/>
      <c r="E107" s="53">
        <v>4.4274680000000002</v>
      </c>
      <c r="F107" s="53">
        <v>0</v>
      </c>
      <c r="G107" s="53"/>
      <c r="H107" s="53">
        <v>4.7306807050000002</v>
      </c>
      <c r="I107" s="53"/>
      <c r="J107" s="6"/>
      <c r="K107" s="53"/>
      <c r="L107" s="53"/>
      <c r="M107" s="53"/>
      <c r="N107" s="14"/>
    </row>
    <row r="108" spans="1:16" ht="12.75" customHeight="1" x14ac:dyDescent="0.2">
      <c r="A108" s="18">
        <v>45337</v>
      </c>
      <c r="B108" s="53">
        <v>4.6544127050000004</v>
      </c>
      <c r="C108" s="53"/>
      <c r="D108" s="18"/>
      <c r="E108" s="53">
        <v>4.4012900000000004</v>
      </c>
      <c r="F108" s="53">
        <v>0</v>
      </c>
      <c r="G108" s="53"/>
      <c r="H108" s="53">
        <v>4.6544127050000004</v>
      </c>
      <c r="I108" s="53"/>
      <c r="J108" s="6"/>
      <c r="K108" s="53"/>
      <c r="L108" s="53"/>
      <c r="M108" s="53"/>
      <c r="N108" s="14"/>
    </row>
    <row r="109" spans="1:16" ht="12.75" customHeight="1" x14ac:dyDescent="0.2">
      <c r="A109" s="18">
        <v>45344</v>
      </c>
      <c r="B109" s="53">
        <v>4.6385987049999997</v>
      </c>
      <c r="C109" s="53"/>
      <c r="D109" s="18"/>
      <c r="E109" s="53">
        <v>4.3844810000000001</v>
      </c>
      <c r="F109" s="53">
        <v>0</v>
      </c>
      <c r="G109" s="53"/>
      <c r="H109" s="53">
        <v>4.6385987049999997</v>
      </c>
      <c r="I109" s="53"/>
      <c r="J109" s="6"/>
      <c r="K109" s="53"/>
      <c r="L109" s="53"/>
      <c r="M109" s="53"/>
      <c r="N109" s="14"/>
    </row>
    <row r="110" spans="1:16" ht="12.75" customHeight="1" x14ac:dyDescent="0.2">
      <c r="A110" s="18">
        <v>45351</v>
      </c>
      <c r="B110" s="53">
        <v>4.6643907049999997</v>
      </c>
      <c r="C110" s="53"/>
      <c r="D110" s="18"/>
      <c r="E110" s="53">
        <v>4.4411430000000003</v>
      </c>
      <c r="F110" s="53">
        <v>0</v>
      </c>
      <c r="G110" s="53"/>
      <c r="H110" s="53">
        <v>4.6643907049999997</v>
      </c>
      <c r="I110" s="53"/>
      <c r="J110" s="6"/>
      <c r="K110" s="53"/>
      <c r="L110" s="53"/>
      <c r="M110" s="53"/>
      <c r="N110" s="14"/>
    </row>
    <row r="111" spans="1:16" ht="12.75" customHeight="1" x14ac:dyDescent="0.2">
      <c r="A111" s="18">
        <v>45358</v>
      </c>
      <c r="B111" s="53">
        <v>4.7116352050000003</v>
      </c>
      <c r="C111" s="53"/>
      <c r="D111" s="18"/>
      <c r="E111" s="53">
        <v>4.4516590000000003</v>
      </c>
      <c r="F111" s="53">
        <v>0</v>
      </c>
      <c r="G111" s="53"/>
      <c r="H111" s="53">
        <v>4.7116352050000003</v>
      </c>
      <c r="I111" s="53"/>
      <c r="J111" s="6"/>
      <c r="K111" s="53"/>
      <c r="L111" s="53"/>
      <c r="M111" s="53"/>
      <c r="N111" s="14"/>
    </row>
    <row r="112" spans="1:16" ht="12.75" customHeight="1" x14ac:dyDescent="0.2">
      <c r="A112" s="18">
        <v>45365</v>
      </c>
      <c r="B112" s="53">
        <v>4.7209792049999999</v>
      </c>
      <c r="C112" s="53"/>
      <c r="D112" s="18"/>
      <c r="E112" s="53">
        <v>4.4476969999999998</v>
      </c>
      <c r="F112" s="53">
        <v>0</v>
      </c>
      <c r="G112" s="53"/>
      <c r="H112" s="53">
        <v>4.7209792049999999</v>
      </c>
      <c r="I112" s="53"/>
      <c r="J112" s="6"/>
      <c r="K112" s="53"/>
      <c r="L112" s="53"/>
      <c r="M112" s="53"/>
      <c r="N112" s="14"/>
    </row>
    <row r="113" spans="1:14" ht="12.75" customHeight="1" x14ac:dyDescent="0.2">
      <c r="A113" s="18">
        <v>45372</v>
      </c>
      <c r="B113" s="53">
        <v>4.8044292049999999</v>
      </c>
      <c r="C113" s="53"/>
      <c r="D113" s="18"/>
      <c r="E113" s="53">
        <v>4.4653729999999996</v>
      </c>
      <c r="F113" s="53">
        <v>0</v>
      </c>
      <c r="G113" s="53"/>
      <c r="H113" s="53">
        <v>4.8044292049999999</v>
      </c>
      <c r="I113" s="53"/>
      <c r="J113" s="6"/>
      <c r="K113" s="53"/>
      <c r="L113" s="53"/>
      <c r="M113" s="53"/>
      <c r="N113" s="14"/>
    </row>
    <row r="114" spans="1:14" ht="12.75" customHeight="1" x14ac:dyDescent="0.2">
      <c r="A114" s="18">
        <v>45379</v>
      </c>
      <c r="B114" s="53">
        <v>4.7992722050000003</v>
      </c>
      <c r="C114" s="53"/>
      <c r="D114" s="18"/>
      <c r="E114" s="53">
        <v>4.464467</v>
      </c>
      <c r="F114" s="53">
        <v>0</v>
      </c>
      <c r="G114" s="53"/>
      <c r="H114" s="53">
        <v>4.7992722050000003</v>
      </c>
      <c r="I114" s="53"/>
      <c r="K114" s="53"/>
      <c r="L114" s="53"/>
      <c r="M114" s="53"/>
    </row>
    <row r="115" spans="1:14" ht="12.75" customHeight="1" x14ac:dyDescent="0.2">
      <c r="A115" s="18">
        <v>45386</v>
      </c>
      <c r="B115" s="53">
        <v>4.7962967049999996</v>
      </c>
      <c r="C115" s="53"/>
      <c r="D115" s="18"/>
      <c r="E115" s="53">
        <v>4.4571459999999998</v>
      </c>
      <c r="F115" s="53">
        <v>0</v>
      </c>
      <c r="G115" s="53"/>
      <c r="H115" s="53">
        <v>4.7962967049999996</v>
      </c>
      <c r="I115" s="53"/>
      <c r="J115" s="6"/>
      <c r="K115" s="53"/>
      <c r="L115" s="53"/>
      <c r="M115" s="53"/>
      <c r="N115" s="14"/>
    </row>
    <row r="116" spans="1:14" ht="12.75" customHeight="1" x14ac:dyDescent="0.2">
      <c r="A116" s="18">
        <v>45393</v>
      </c>
      <c r="B116" s="53">
        <v>4.781328705</v>
      </c>
      <c r="C116" s="53"/>
      <c r="D116" s="18"/>
      <c r="E116" s="53">
        <v>4.4495959999999997</v>
      </c>
      <c r="F116" s="53">
        <v>0</v>
      </c>
      <c r="G116" s="53"/>
      <c r="H116" s="53">
        <v>4.781328705</v>
      </c>
      <c r="I116" s="53"/>
      <c r="J116" s="6"/>
      <c r="K116" s="53"/>
      <c r="L116" s="53"/>
      <c r="M116" s="53"/>
    </row>
    <row r="117" spans="1:14" ht="12.75" customHeight="1" x14ac:dyDescent="0.2">
      <c r="A117" s="18">
        <v>45400</v>
      </c>
      <c r="B117" s="53">
        <v>4.7103362049999999</v>
      </c>
      <c r="C117" s="53"/>
      <c r="D117" s="18"/>
      <c r="E117" s="53">
        <v>4.4451739999999997</v>
      </c>
      <c r="F117" s="53">
        <v>0</v>
      </c>
      <c r="G117" s="53"/>
      <c r="H117" s="53">
        <v>4.7103362049999999</v>
      </c>
      <c r="I117" s="53"/>
      <c r="J117" s="6"/>
      <c r="K117" s="53"/>
      <c r="L117" s="53"/>
      <c r="M117" s="53"/>
      <c r="N117" s="14"/>
    </row>
    <row r="118" spans="1:14" ht="12.75" customHeight="1" x14ac:dyDescent="0.2">
      <c r="A118" s="18">
        <v>45407</v>
      </c>
      <c r="B118" s="53">
        <v>4.8019612049999996</v>
      </c>
      <c r="C118" s="53"/>
      <c r="D118" s="18"/>
      <c r="E118" s="53">
        <v>4.4622089999999996</v>
      </c>
      <c r="F118" s="53">
        <v>0</v>
      </c>
      <c r="G118" s="53"/>
      <c r="H118" s="53">
        <v>4.8019612049999996</v>
      </c>
      <c r="I118" s="53"/>
      <c r="J118" s="6"/>
      <c r="K118" s="53"/>
      <c r="L118" s="53"/>
      <c r="M118" s="53"/>
      <c r="N118" s="14"/>
    </row>
    <row r="119" spans="1:14" ht="12.75" customHeight="1" x14ac:dyDescent="0.2">
      <c r="A119" s="18">
        <v>45414</v>
      </c>
      <c r="B119" s="53">
        <v>4.8311132050000003</v>
      </c>
      <c r="C119" s="53"/>
      <c r="D119" s="18"/>
      <c r="E119" s="53">
        <v>4.4725770000000002</v>
      </c>
      <c r="F119" s="53">
        <v>0</v>
      </c>
      <c r="G119" s="53"/>
      <c r="H119" s="53">
        <v>4.8311132050000003</v>
      </c>
      <c r="I119" s="53"/>
      <c r="J119" s="6"/>
      <c r="K119" s="53"/>
      <c r="L119" s="53"/>
      <c r="M119" s="53"/>
      <c r="N119" s="14"/>
    </row>
    <row r="120" spans="1:14" ht="12.75" customHeight="1" x14ac:dyDescent="0.2">
      <c r="A120" s="18">
        <v>45421</v>
      </c>
      <c r="B120" s="53">
        <v>4.850958705</v>
      </c>
      <c r="C120" s="53"/>
      <c r="D120" s="18"/>
      <c r="E120" s="53">
        <v>4.4698529999999996</v>
      </c>
      <c r="F120" s="53">
        <v>0</v>
      </c>
      <c r="G120" s="53"/>
      <c r="H120" s="53">
        <v>4.850958705</v>
      </c>
      <c r="I120" s="53"/>
      <c r="J120" s="6"/>
      <c r="K120" s="53"/>
      <c r="L120" s="53"/>
      <c r="M120" s="53"/>
    </row>
    <row r="121" spans="1:14" ht="12.75" customHeight="1" x14ac:dyDescent="0.2">
      <c r="A121" s="18">
        <v>45428</v>
      </c>
      <c r="B121" s="53">
        <v>4.823651205</v>
      </c>
      <c r="C121" s="53"/>
      <c r="D121" s="18"/>
      <c r="E121" s="53">
        <v>4.4740359999999999</v>
      </c>
      <c r="F121" s="53">
        <v>0</v>
      </c>
      <c r="G121" s="53"/>
      <c r="H121" s="53">
        <v>4.823651205</v>
      </c>
      <c r="I121" s="53"/>
      <c r="J121" s="6"/>
      <c r="K121" s="53"/>
      <c r="L121" s="53"/>
      <c r="M121" s="53"/>
      <c r="N121" s="14"/>
    </row>
    <row r="122" spans="1:14" ht="12.75" customHeight="1" x14ac:dyDescent="0.2">
      <c r="A122" s="18">
        <v>45435</v>
      </c>
      <c r="B122" s="53">
        <v>4.8323212050000004</v>
      </c>
      <c r="C122" s="53"/>
      <c r="D122" s="18"/>
      <c r="E122" s="53">
        <v>4.4791179999999997</v>
      </c>
      <c r="F122" s="53">
        <v>0</v>
      </c>
      <c r="G122" s="53"/>
      <c r="H122" s="53">
        <v>4.8323212050000004</v>
      </c>
      <c r="I122" s="53"/>
      <c r="J122" s="6"/>
      <c r="K122" s="53"/>
      <c r="L122" s="53"/>
      <c r="M122" s="53"/>
      <c r="N122" s="14"/>
    </row>
    <row r="123" spans="1:14" ht="12.75" customHeight="1" x14ac:dyDescent="0.2">
      <c r="A123" s="18">
        <v>45442</v>
      </c>
      <c r="B123" s="53">
        <v>4.7708607049999996</v>
      </c>
      <c r="C123" s="53"/>
      <c r="D123" s="18"/>
      <c r="E123" s="53">
        <v>4.4668479999999997</v>
      </c>
      <c r="F123" s="53">
        <v>0</v>
      </c>
      <c r="G123" s="53"/>
      <c r="H123" s="53">
        <v>4.7708607049999996</v>
      </c>
      <c r="I123" s="53"/>
      <c r="J123" s="6"/>
      <c r="K123" s="53"/>
      <c r="L123" s="53"/>
      <c r="M123" s="53"/>
      <c r="N123" s="14"/>
    </row>
    <row r="124" spans="1:14" ht="12.75" customHeight="1" x14ac:dyDescent="0.2">
      <c r="A124" s="18">
        <v>45449</v>
      </c>
      <c r="B124" s="53">
        <v>4.7222077049999998</v>
      </c>
      <c r="C124" s="53"/>
      <c r="D124" s="18"/>
      <c r="E124" s="53">
        <v>4.4690849999999998</v>
      </c>
      <c r="F124" s="53">
        <v>0</v>
      </c>
      <c r="G124" s="53"/>
      <c r="H124" s="53">
        <v>4.7222077049999998</v>
      </c>
      <c r="I124" s="53"/>
      <c r="J124" s="6"/>
      <c r="K124" s="53"/>
      <c r="L124" s="53"/>
      <c r="M124" s="53"/>
    </row>
    <row r="125" spans="1:14" ht="12.75" customHeight="1" x14ac:dyDescent="0.2">
      <c r="A125" s="18">
        <v>45456</v>
      </c>
      <c r="B125" s="53">
        <v>4.7463137050000004</v>
      </c>
      <c r="C125" s="53"/>
      <c r="D125" s="18"/>
      <c r="E125" s="53">
        <v>4.4734970000000001</v>
      </c>
      <c r="F125" s="53">
        <v>0</v>
      </c>
      <c r="G125" s="53"/>
      <c r="H125" s="53">
        <v>4.7463137050000004</v>
      </c>
      <c r="I125" s="53"/>
      <c r="J125" s="6"/>
      <c r="K125" s="53"/>
      <c r="L125" s="53"/>
      <c r="M125" s="53"/>
      <c r="N125" s="14"/>
    </row>
    <row r="126" spans="1:14" ht="12.75" customHeight="1" x14ac:dyDescent="0.2">
      <c r="A126" s="18">
        <v>45463</v>
      </c>
      <c r="B126" s="53">
        <v>4.610175205</v>
      </c>
      <c r="C126" s="53"/>
      <c r="D126" s="18"/>
      <c r="E126" s="53">
        <v>4.4600330000000001</v>
      </c>
      <c r="F126" s="53">
        <v>0</v>
      </c>
      <c r="G126" s="53"/>
      <c r="H126" s="53">
        <v>4.610175205</v>
      </c>
      <c r="I126" s="53"/>
      <c r="J126" s="6"/>
      <c r="K126" s="53"/>
      <c r="L126" s="53"/>
      <c r="M126" s="53"/>
      <c r="N126" s="14"/>
    </row>
    <row r="127" spans="1:14" ht="12.75" customHeight="1" x14ac:dyDescent="0.2">
      <c r="A127" s="18">
        <v>45470</v>
      </c>
      <c r="B127" s="53">
        <v>4.5183182049999999</v>
      </c>
      <c r="C127" s="53"/>
      <c r="D127" s="18"/>
      <c r="E127" s="53">
        <v>4.4426410000000001</v>
      </c>
      <c r="F127" s="53">
        <v>0</v>
      </c>
      <c r="G127" s="53"/>
      <c r="H127" s="53">
        <v>4.5183182049999999</v>
      </c>
      <c r="I127" s="53"/>
      <c r="J127" s="6"/>
      <c r="K127" s="53"/>
      <c r="L127" s="53"/>
      <c r="M127" s="53"/>
      <c r="N127" s="14"/>
    </row>
    <row r="128" spans="1:14" ht="12.75" customHeight="1" x14ac:dyDescent="0.2">
      <c r="A128" s="18">
        <v>45477</v>
      </c>
      <c r="B128" s="53">
        <v>4.4847362049999999</v>
      </c>
      <c r="C128" s="53"/>
      <c r="D128" s="18"/>
      <c r="E128" s="53">
        <v>4.4440989999999996</v>
      </c>
      <c r="F128" s="53">
        <v>0</v>
      </c>
      <c r="G128" s="53"/>
      <c r="H128" s="53">
        <v>4.4847362049999999</v>
      </c>
      <c r="I128" s="53"/>
      <c r="J128" s="6"/>
      <c r="K128" s="53"/>
      <c r="L128" s="53"/>
      <c r="M128" s="53"/>
      <c r="N128" s="14"/>
    </row>
    <row r="129" spans="1:14" ht="12.75" customHeight="1" x14ac:dyDescent="0.2">
      <c r="A129" s="18">
        <v>45484</v>
      </c>
      <c r="B129" s="53">
        <v>4.4434297049999998</v>
      </c>
      <c r="C129" s="53"/>
      <c r="D129" s="18"/>
      <c r="E129" s="53">
        <v>4.4429939999999997</v>
      </c>
      <c r="F129" s="53">
        <v>0</v>
      </c>
      <c r="G129" s="53"/>
      <c r="H129" s="53">
        <v>4.4434297049999998</v>
      </c>
      <c r="I129" s="53"/>
      <c r="J129" s="6"/>
      <c r="K129" s="53"/>
      <c r="L129" s="53"/>
      <c r="M129" s="53"/>
      <c r="N129" s="14"/>
    </row>
    <row r="130" spans="1:14" ht="12.75" customHeight="1" x14ac:dyDescent="0.2">
      <c r="A130" s="18">
        <v>45491</v>
      </c>
      <c r="B130" s="53">
        <v>4.4108982049999996</v>
      </c>
      <c r="C130" s="53"/>
      <c r="D130" s="18"/>
      <c r="E130" s="53">
        <v>4.4522409999999999</v>
      </c>
      <c r="F130" s="53">
        <v>4.1342999999999998E-2</v>
      </c>
      <c r="G130" s="53"/>
      <c r="H130" s="53">
        <v>4.4108982049999996</v>
      </c>
      <c r="I130" s="53"/>
      <c r="J130" s="6"/>
      <c r="K130" s="53"/>
      <c r="L130" s="53"/>
      <c r="M130" s="53"/>
    </row>
    <row r="131" spans="1:14" ht="12.75" customHeight="1" x14ac:dyDescent="0.2">
      <c r="A131" s="18">
        <v>45498</v>
      </c>
      <c r="B131" s="53">
        <v>4.5275707049999996</v>
      </c>
      <c r="C131" s="53"/>
      <c r="D131" s="18"/>
      <c r="E131" s="53">
        <v>4.4588219999999996</v>
      </c>
      <c r="F131" s="53">
        <v>0</v>
      </c>
      <c r="G131" s="53"/>
      <c r="H131" s="53">
        <v>4.5275707049999996</v>
      </c>
      <c r="I131" s="53"/>
      <c r="J131" s="6"/>
      <c r="K131" s="53"/>
      <c r="L131" s="53"/>
      <c r="M131" s="53"/>
    </row>
    <row r="132" spans="1:14" ht="12.75" customHeight="1" x14ac:dyDescent="0.2">
      <c r="A132" s="18">
        <v>45505</v>
      </c>
      <c r="B132" s="53">
        <v>4.3690862050000003</v>
      </c>
      <c r="C132" s="53"/>
      <c r="D132" s="18"/>
      <c r="E132" s="53">
        <v>4.4494879999999997</v>
      </c>
      <c r="F132" s="53">
        <v>8.0402000000000001E-2</v>
      </c>
      <c r="G132" s="53"/>
      <c r="H132" s="53">
        <v>4.3690862050000003</v>
      </c>
      <c r="I132" s="53"/>
      <c r="J132" s="6"/>
      <c r="K132" s="53"/>
      <c r="L132" s="53"/>
      <c r="M132" s="53"/>
      <c r="N132" s="14"/>
    </row>
    <row r="133" spans="1:14" ht="12.75" customHeight="1" x14ac:dyDescent="0.2">
      <c r="A133" s="18">
        <v>45512</v>
      </c>
      <c r="B133" s="53">
        <v>4.3780297050000003</v>
      </c>
      <c r="C133" s="53"/>
      <c r="D133" s="18"/>
      <c r="E133" s="53">
        <v>4.44855</v>
      </c>
      <c r="F133" s="53">
        <v>7.0521E-2</v>
      </c>
      <c r="G133" s="53"/>
      <c r="H133" s="53">
        <v>4.3780297050000003</v>
      </c>
      <c r="I133" s="53"/>
      <c r="J133" s="6"/>
      <c r="K133" s="53"/>
      <c r="L133" s="53"/>
      <c r="M133" s="53"/>
      <c r="N133" s="14"/>
    </row>
    <row r="134" spans="1:14" ht="12.75" customHeight="1" x14ac:dyDescent="0.2">
      <c r="A134" s="18">
        <v>45519</v>
      </c>
      <c r="B134" s="53">
        <v>4.3256732050000002</v>
      </c>
      <c r="C134" s="53"/>
      <c r="D134" s="18"/>
      <c r="E134" s="53">
        <v>4.4471020000000001</v>
      </c>
      <c r="F134" s="53">
        <v>0.121429</v>
      </c>
      <c r="G134" s="53"/>
      <c r="H134" s="53">
        <v>4.3256732050000002</v>
      </c>
      <c r="I134" s="53"/>
      <c r="J134" s="6"/>
      <c r="K134" s="53"/>
      <c r="L134" s="53"/>
      <c r="M134" s="53"/>
      <c r="N134" s="14"/>
    </row>
    <row r="135" spans="1:14" ht="12.75" customHeight="1" x14ac:dyDescent="0.2">
      <c r="A135" s="18">
        <v>45526</v>
      </c>
      <c r="B135" s="53">
        <v>4.2635862050000002</v>
      </c>
      <c r="C135" s="53"/>
      <c r="D135" s="18"/>
      <c r="E135" s="53">
        <v>4.4459090000000003</v>
      </c>
      <c r="F135" s="53">
        <v>0.18232300000000001</v>
      </c>
      <c r="G135" s="53"/>
      <c r="H135" s="53">
        <v>4.2635862050000002</v>
      </c>
      <c r="I135" s="53"/>
      <c r="J135" s="6"/>
      <c r="K135" s="53"/>
      <c r="L135" s="53"/>
      <c r="M135" s="53"/>
      <c r="N135" s="14"/>
    </row>
    <row r="136" spans="1:14" ht="12.75" customHeight="1" x14ac:dyDescent="0.2">
      <c r="A136" s="18">
        <v>45533</v>
      </c>
      <c r="B136" s="53">
        <v>4.2947277049999997</v>
      </c>
      <c r="C136" s="53"/>
      <c r="D136" s="18"/>
      <c r="E136" s="53">
        <v>4.4459939999999998</v>
      </c>
      <c r="F136" s="53">
        <v>0.15126600000000001</v>
      </c>
      <c r="G136" s="53"/>
      <c r="H136" s="53">
        <v>4.2947277049999997</v>
      </c>
      <c r="I136" s="53"/>
      <c r="J136" s="6"/>
      <c r="K136" s="53"/>
      <c r="L136" s="53"/>
      <c r="M136" s="53"/>
      <c r="N136" s="14"/>
    </row>
    <row r="137" spans="1:14" ht="12.75" customHeight="1" x14ac:dyDescent="0.2">
      <c r="A137" s="18">
        <v>45540</v>
      </c>
      <c r="B137" s="53">
        <v>4.406999205</v>
      </c>
      <c r="C137" s="53"/>
      <c r="D137" s="18"/>
      <c r="E137" s="53">
        <v>4.4495009999999997</v>
      </c>
      <c r="F137" s="53">
        <v>4.2500999999999997E-2</v>
      </c>
      <c r="G137" s="53"/>
      <c r="H137" s="53">
        <v>4.406999205</v>
      </c>
      <c r="I137" s="53"/>
      <c r="J137" s="6"/>
      <c r="K137" s="53"/>
      <c r="L137" s="53"/>
      <c r="M137" s="53"/>
      <c r="N137" s="14"/>
    </row>
    <row r="138" spans="1:14" ht="12.75" customHeight="1" x14ac:dyDescent="0.2">
      <c r="A138" s="18">
        <v>45547</v>
      </c>
      <c r="B138" s="53">
        <v>4.3863867049999996</v>
      </c>
      <c r="C138" s="53"/>
      <c r="D138" s="18"/>
      <c r="E138" s="53">
        <v>4.4488599999999998</v>
      </c>
      <c r="F138" s="53">
        <v>6.2474000000000002E-2</v>
      </c>
      <c r="G138" s="53"/>
      <c r="H138" s="53">
        <v>4.3863867049999996</v>
      </c>
      <c r="I138" s="53"/>
      <c r="J138" s="6"/>
      <c r="K138" s="53"/>
      <c r="L138" s="53"/>
      <c r="M138" s="53"/>
      <c r="N138" s="14"/>
    </row>
    <row r="139" spans="1:14" ht="12.75" customHeight="1" x14ac:dyDescent="0.2">
      <c r="A139" s="18">
        <v>45554</v>
      </c>
      <c r="B139" s="53">
        <v>4.3928307049999997</v>
      </c>
      <c r="C139" s="53"/>
      <c r="D139" s="18"/>
      <c r="E139" s="53">
        <v>4.4449139999999998</v>
      </c>
      <c r="F139" s="53">
        <v>5.2083999999999998E-2</v>
      </c>
      <c r="G139" s="53"/>
      <c r="H139" s="53">
        <v>4.3928307049999997</v>
      </c>
      <c r="I139" s="53"/>
      <c r="J139" s="6"/>
      <c r="K139" s="53"/>
      <c r="L139" s="53"/>
      <c r="M139" s="53"/>
      <c r="N139" s="14"/>
    </row>
    <row r="140" spans="1:14" ht="12.75" customHeight="1" x14ac:dyDescent="0.2">
      <c r="A140" s="18">
        <v>45561</v>
      </c>
      <c r="B140" s="53">
        <v>4.4283807050000004</v>
      </c>
      <c r="C140" s="53"/>
      <c r="D140" s="18"/>
      <c r="E140" s="53">
        <v>4.4455549999999997</v>
      </c>
      <c r="F140" s="53">
        <v>1.7173999999999998E-2</v>
      </c>
      <c r="G140" s="53"/>
      <c r="H140" s="53">
        <v>4.4283807050000004</v>
      </c>
      <c r="I140" s="53"/>
      <c r="J140" s="6"/>
      <c r="K140" s="53"/>
      <c r="L140" s="53"/>
      <c r="M140" s="53"/>
      <c r="N140" s="14"/>
    </row>
    <row r="141" spans="1:14" ht="12.75" customHeight="1" x14ac:dyDescent="0.2">
      <c r="A141" s="18">
        <v>45568</v>
      </c>
      <c r="B141" s="53">
        <v>4.5581509750000002</v>
      </c>
      <c r="C141" s="53"/>
      <c r="D141" s="18"/>
      <c r="E141" s="53">
        <v>4.4234669999999996</v>
      </c>
      <c r="F141" s="53">
        <v>0</v>
      </c>
      <c r="G141" s="53"/>
      <c r="H141" s="53">
        <v>4.5581509750000002</v>
      </c>
      <c r="I141" s="53"/>
      <c r="J141" s="6"/>
      <c r="K141" s="53"/>
      <c r="L141" s="53"/>
      <c r="M141" s="53"/>
      <c r="N141" s="14"/>
    </row>
    <row r="142" spans="1:14" ht="12.75" customHeight="1" x14ac:dyDescent="0.2">
      <c r="A142" s="18">
        <v>45575</v>
      </c>
      <c r="B142" s="53">
        <v>4.5128529750000004</v>
      </c>
      <c r="C142" s="53"/>
      <c r="D142" s="18"/>
      <c r="E142" s="53">
        <v>4.4234669999999996</v>
      </c>
      <c r="F142" s="53">
        <v>0</v>
      </c>
      <c r="G142" s="53"/>
      <c r="H142" s="53">
        <v>4.5128529750000004</v>
      </c>
      <c r="I142" s="53"/>
      <c r="J142" s="6"/>
      <c r="K142" s="53"/>
      <c r="L142" s="53"/>
      <c r="M142" s="53"/>
      <c r="N142" s="14"/>
    </row>
    <row r="143" spans="1:14" ht="12.75" customHeight="1" x14ac:dyDescent="0.2">
      <c r="A143" s="18">
        <v>45582</v>
      </c>
      <c r="B143" s="53">
        <v>4.3748634749999997</v>
      </c>
      <c r="C143" s="53"/>
      <c r="D143" s="18"/>
      <c r="E143" s="53">
        <v>4.4234669999999996</v>
      </c>
      <c r="F143" s="53">
        <v>4.8603E-2</v>
      </c>
      <c r="G143" s="53"/>
      <c r="H143" s="53">
        <v>4.3748634749999997</v>
      </c>
      <c r="I143" s="53"/>
      <c r="J143" s="6"/>
      <c r="K143" s="53"/>
      <c r="L143" s="53"/>
      <c r="M143" s="53"/>
      <c r="N143" s="14"/>
    </row>
    <row r="144" spans="1:14" ht="12.75" customHeight="1" x14ac:dyDescent="0.2">
      <c r="A144" s="18">
        <v>45589</v>
      </c>
      <c r="B144" s="53">
        <v>4.4297159749999997</v>
      </c>
      <c r="C144" s="53"/>
      <c r="D144" s="18"/>
      <c r="E144" s="53">
        <v>4.4234669999999996</v>
      </c>
      <c r="F144" s="53">
        <v>0</v>
      </c>
      <c r="G144" s="53"/>
      <c r="H144" s="53">
        <v>4.4297159749999997</v>
      </c>
      <c r="I144" s="53"/>
      <c r="J144" s="6"/>
      <c r="K144" s="53"/>
      <c r="L144" s="53"/>
      <c r="M144" s="53"/>
      <c r="N144" s="14"/>
    </row>
    <row r="145" spans="1:17" ht="12.75" customHeight="1" x14ac:dyDescent="0.2">
      <c r="A145" s="18">
        <v>45596</v>
      </c>
      <c r="B145" s="53">
        <v>4.4047064750000002</v>
      </c>
      <c r="C145" s="53"/>
      <c r="D145" s="18"/>
      <c r="E145" s="53">
        <v>4.4234669999999996</v>
      </c>
      <c r="F145" s="53">
        <v>1.8759999999999999E-2</v>
      </c>
      <c r="G145" s="53"/>
      <c r="H145" s="53">
        <v>4.4047064750000002</v>
      </c>
      <c r="I145" s="53"/>
      <c r="J145" s="6"/>
      <c r="K145" s="53"/>
      <c r="L145" s="53"/>
      <c r="M145" s="53"/>
      <c r="N145" s="14"/>
    </row>
    <row r="146" spans="1:17" ht="12.75" customHeight="1" x14ac:dyDescent="0.2">
      <c r="A146" s="18">
        <v>45603</v>
      </c>
      <c r="B146" s="53">
        <v>4.4621934750000003</v>
      </c>
      <c r="C146" s="53"/>
      <c r="D146" s="18"/>
      <c r="E146" s="53">
        <v>4.4234669999999996</v>
      </c>
      <c r="F146" s="53">
        <v>0</v>
      </c>
      <c r="G146" s="53"/>
      <c r="H146" s="53">
        <v>4.4621934750000003</v>
      </c>
      <c r="I146" s="53"/>
      <c r="J146" s="6"/>
      <c r="K146" s="53"/>
      <c r="L146" s="53"/>
      <c r="M146" s="53"/>
      <c r="N146" s="14"/>
    </row>
    <row r="147" spans="1:17" ht="12.75" customHeight="1" x14ac:dyDescent="0.2">
      <c r="A147" s="18">
        <v>45610</v>
      </c>
      <c r="B147" s="53">
        <v>4.3709749750000002</v>
      </c>
      <c r="C147" s="53"/>
      <c r="D147" s="18"/>
      <c r="E147" s="53">
        <v>4.4234669999999996</v>
      </c>
      <c r="F147" s="53">
        <v>5.2491999999999997E-2</v>
      </c>
      <c r="G147" s="53"/>
      <c r="H147" s="53">
        <v>4.3709749750000002</v>
      </c>
      <c r="I147" s="53"/>
      <c r="J147" s="6"/>
      <c r="K147" s="53"/>
      <c r="L147" s="53"/>
      <c r="M147" s="53"/>
      <c r="N147" s="14"/>
    </row>
    <row r="148" spans="1:17" ht="12.75" customHeight="1" x14ac:dyDescent="0.2">
      <c r="A148" s="18">
        <v>45617</v>
      </c>
      <c r="B148" s="53">
        <v>4.3655219750000001</v>
      </c>
      <c r="C148" s="53"/>
      <c r="D148" s="18"/>
      <c r="E148" s="53">
        <v>4.4234669999999996</v>
      </c>
      <c r="F148" s="53">
        <v>5.7945000000000003E-2</v>
      </c>
      <c r="G148" s="53"/>
      <c r="H148" s="53">
        <v>4.3655219750000001</v>
      </c>
      <c r="I148" s="53"/>
      <c r="J148" s="14"/>
      <c r="K148" s="14"/>
      <c r="L148" s="14"/>
      <c r="M148" s="14"/>
      <c r="N148" s="14"/>
      <c r="O148" s="14"/>
      <c r="P148" s="14"/>
      <c r="Q148" s="14"/>
    </row>
    <row r="149" spans="1:17" ht="12.75" customHeight="1" x14ac:dyDescent="0.2">
      <c r="A149" s="18">
        <v>45624</v>
      </c>
      <c r="B149" s="53">
        <v>4.3023959749999996</v>
      </c>
      <c r="C149" s="53"/>
      <c r="D149" s="18"/>
      <c r="E149" s="53">
        <v>4.4234669999999996</v>
      </c>
      <c r="F149" s="53">
        <v>0.121071</v>
      </c>
      <c r="G149" s="53"/>
      <c r="H149" s="53">
        <v>4.3023959749999996</v>
      </c>
      <c r="I149" s="53"/>
      <c r="J149" s="14"/>
      <c r="K149" s="14"/>
      <c r="L149" s="14"/>
      <c r="M149" s="14"/>
      <c r="N149" s="14"/>
      <c r="O149" s="14"/>
      <c r="P149" s="14"/>
      <c r="Q149" s="14"/>
    </row>
    <row r="150" spans="1:17" ht="12.75" customHeight="1" x14ac:dyDescent="0.2">
      <c r="A150" s="18">
        <v>45631</v>
      </c>
      <c r="B150" s="53">
        <v>4.3408259749999996</v>
      </c>
      <c r="C150" s="53"/>
      <c r="D150" s="18"/>
      <c r="E150" s="53">
        <v>4.4234669999999996</v>
      </c>
      <c r="F150" s="53">
        <v>8.2641000000000006E-2</v>
      </c>
      <c r="G150" s="53"/>
      <c r="H150" s="53">
        <v>4.3408259749999996</v>
      </c>
      <c r="I150" s="53"/>
      <c r="J150" s="14"/>
      <c r="K150" s="14"/>
      <c r="L150" s="14"/>
      <c r="M150" s="14"/>
      <c r="N150" s="14"/>
      <c r="O150" s="14"/>
      <c r="P150" s="14"/>
      <c r="Q150" s="14"/>
    </row>
    <row r="151" spans="1:17" ht="12.75" customHeight="1" x14ac:dyDescent="0.2">
      <c r="A151" s="18">
        <v>45638</v>
      </c>
      <c r="B151" s="53">
        <v>4.4147309750000003</v>
      </c>
      <c r="C151" s="53"/>
      <c r="D151" s="18"/>
      <c r="E151" s="53">
        <v>4.4234669999999996</v>
      </c>
      <c r="F151" s="53">
        <v>8.7360000000000007E-3</v>
      </c>
      <c r="G151" s="53"/>
      <c r="H151" s="53">
        <v>4.4147309750000003</v>
      </c>
      <c r="I151" s="53"/>
    </row>
    <row r="152" spans="1:17" ht="12.75" customHeight="1" x14ac:dyDescent="0.2">
      <c r="A152" s="18">
        <v>45645</v>
      </c>
      <c r="B152" s="53">
        <v>4.3485344750000001</v>
      </c>
      <c r="C152" s="53"/>
      <c r="D152" s="18"/>
      <c r="E152" s="53">
        <v>4.4234669999999996</v>
      </c>
      <c r="F152" s="53">
        <v>7.4931999999999999E-2</v>
      </c>
      <c r="G152" s="53"/>
      <c r="H152" s="53">
        <v>4.3485344750000001</v>
      </c>
      <c r="I152" s="53"/>
    </row>
    <row r="153" spans="1:17" ht="12.75" customHeight="1" x14ac:dyDescent="0.25">
      <c r="A153" s="18">
        <v>45652</v>
      </c>
      <c r="B153" s="53">
        <v>4.4194919749999997</v>
      </c>
      <c r="C153" s="53"/>
      <c r="D153" s="18"/>
      <c r="E153" s="53">
        <v>4.4234669999999996</v>
      </c>
      <c r="F153" s="43">
        <v>3.9750000000000002E-3</v>
      </c>
      <c r="G153" s="43"/>
      <c r="H153" s="43">
        <v>4.4194919749999997</v>
      </c>
      <c r="I153" s="43"/>
      <c r="J153" s="61"/>
    </row>
    <row r="154" spans="1:17" ht="12.75" customHeight="1" x14ac:dyDescent="0.2">
      <c r="A154" s="18">
        <v>45659</v>
      </c>
      <c r="B154" s="53">
        <v>4.4613374749999997</v>
      </c>
      <c r="C154" s="53"/>
      <c r="D154" s="18"/>
      <c r="E154" s="53">
        <v>4.4234669999999996</v>
      </c>
      <c r="F154" s="53">
        <v>0</v>
      </c>
      <c r="G154" s="53"/>
      <c r="H154" s="53">
        <v>4.4613374749999997</v>
      </c>
      <c r="I154" s="53"/>
      <c r="J154" s="14"/>
    </row>
    <row r="155" spans="1:17" ht="12.75" customHeight="1" x14ac:dyDescent="0.2">
      <c r="A155" s="18">
        <v>45666</v>
      </c>
      <c r="B155" s="53">
        <v>4.4630559749999996</v>
      </c>
      <c r="C155" s="53"/>
      <c r="D155" s="18"/>
      <c r="E155" s="53">
        <v>4.4234669999999996</v>
      </c>
      <c r="F155" s="53">
        <v>0</v>
      </c>
      <c r="G155" s="53"/>
      <c r="H155" s="53">
        <v>4.4630559749999996</v>
      </c>
      <c r="I155" s="53"/>
    </row>
    <row r="156" spans="1:17" ht="12.75" customHeight="1" x14ac:dyDescent="0.2">
      <c r="A156" s="18">
        <v>45673</v>
      </c>
      <c r="B156" s="53">
        <v>4.5177569750000002</v>
      </c>
      <c r="C156" s="53"/>
      <c r="D156" s="18"/>
      <c r="E156" s="53">
        <v>4.4234669999999996</v>
      </c>
      <c r="F156" s="53">
        <v>0</v>
      </c>
      <c r="G156" s="53"/>
      <c r="H156" s="53">
        <v>4.5177569750000002</v>
      </c>
      <c r="I156" s="53"/>
    </row>
    <row r="157" spans="1:17" ht="12.75" customHeight="1" x14ac:dyDescent="0.2">
      <c r="A157" s="18">
        <v>45680</v>
      </c>
      <c r="B157" s="53">
        <v>4.6305774749999999</v>
      </c>
      <c r="C157" s="53"/>
      <c r="D157" s="18"/>
      <c r="E157" s="53">
        <v>4.4234669999999996</v>
      </c>
      <c r="F157" s="53">
        <v>0</v>
      </c>
      <c r="G157" s="53"/>
      <c r="H157" s="53">
        <v>4.6305774749999999</v>
      </c>
      <c r="I157" s="53"/>
    </row>
    <row r="158" spans="1:17" ht="12.75" customHeight="1" x14ac:dyDescent="0.2">
      <c r="A158" s="18">
        <v>45687</v>
      </c>
      <c r="B158" s="53">
        <v>4.6335529749999997</v>
      </c>
      <c r="C158" s="53"/>
      <c r="D158" s="18"/>
      <c r="E158" s="53">
        <v>4.4234669999999996</v>
      </c>
      <c r="F158" s="53">
        <v>0</v>
      </c>
      <c r="G158" s="53"/>
      <c r="H158" s="53">
        <v>4.6335529749999997</v>
      </c>
      <c r="I158" s="53"/>
    </row>
    <row r="159" spans="1:17" ht="12.75" customHeight="1" x14ac:dyDescent="0.2">
      <c r="A159" s="18">
        <v>45694</v>
      </c>
      <c r="B159" s="53">
        <v>4.6829499999999999</v>
      </c>
      <c r="C159" s="53"/>
      <c r="D159" s="18"/>
      <c r="E159" s="53">
        <v>4.4234669999999996</v>
      </c>
      <c r="F159" s="53">
        <v>0</v>
      </c>
      <c r="G159" s="53"/>
      <c r="H159" s="53">
        <v>4.6829499999999999</v>
      </c>
      <c r="I159" s="53"/>
      <c r="J159" s="14"/>
    </row>
    <row r="160" spans="1:17" ht="12.75" customHeight="1" x14ac:dyDescent="0.2">
      <c r="A160" s="18">
        <v>45701</v>
      </c>
      <c r="B160" s="53">
        <v>4.7054119999999999</v>
      </c>
      <c r="C160" s="53"/>
      <c r="D160" s="18"/>
      <c r="E160" s="53">
        <v>4.4234669999999996</v>
      </c>
      <c r="F160" s="53">
        <v>0</v>
      </c>
      <c r="G160" s="53"/>
      <c r="H160" s="53">
        <v>4.7054119999999999</v>
      </c>
      <c r="I160" s="53"/>
    </row>
    <row r="161" spans="1:10" ht="12.75" customHeight="1" x14ac:dyDescent="0.2">
      <c r="A161" s="18">
        <v>45708</v>
      </c>
      <c r="B161" s="53">
        <v>4.77325</v>
      </c>
      <c r="C161" s="53"/>
      <c r="D161" s="18"/>
      <c r="E161" s="53">
        <v>4.4234669999999996</v>
      </c>
      <c r="F161" s="53">
        <v>0</v>
      </c>
      <c r="G161" s="53"/>
      <c r="H161" s="53">
        <v>4.77325</v>
      </c>
      <c r="I161" s="53"/>
    </row>
    <row r="162" spans="1:10" ht="12.75" customHeight="1" x14ac:dyDescent="0.2">
      <c r="A162" s="18">
        <v>45715</v>
      </c>
      <c r="B162" s="53">
        <v>4.6081219999999998</v>
      </c>
      <c r="C162" s="53"/>
      <c r="D162" s="18"/>
      <c r="E162" s="53">
        <v>4.4234669999999996</v>
      </c>
      <c r="F162" s="53">
        <v>0</v>
      </c>
      <c r="G162" s="53"/>
      <c r="H162" s="53">
        <v>4.6081219999999998</v>
      </c>
      <c r="I162" s="53"/>
    </row>
    <row r="163" spans="1:10" ht="12.75" customHeight="1" x14ac:dyDescent="0.2">
      <c r="A163" s="18">
        <v>45722</v>
      </c>
      <c r="B163" s="53">
        <v>4.5049200000000003</v>
      </c>
      <c r="C163" s="53"/>
      <c r="D163" s="18"/>
      <c r="E163" s="53">
        <v>4.4234669999999996</v>
      </c>
      <c r="F163" s="53">
        <v>0</v>
      </c>
      <c r="G163" s="53"/>
      <c r="H163" s="53">
        <v>4.5049200000000003</v>
      </c>
      <c r="I163" s="53"/>
      <c r="J163" s="14"/>
    </row>
    <row r="164" spans="1:10" ht="12.75" customHeight="1" x14ac:dyDescent="0.2">
      <c r="A164" s="18">
        <v>45729</v>
      </c>
      <c r="B164" s="53">
        <v>4.5250649999999997</v>
      </c>
      <c r="C164" s="53"/>
      <c r="D164" s="18"/>
      <c r="E164" s="53">
        <v>4.4234669999999996</v>
      </c>
      <c r="F164" s="53">
        <v>0</v>
      </c>
      <c r="G164" s="53"/>
      <c r="H164" s="53">
        <v>4.5250649999999997</v>
      </c>
      <c r="I164" s="53"/>
    </row>
    <row r="165" spans="1:10" ht="12.75" customHeight="1" x14ac:dyDescent="0.2">
      <c r="A165" s="18">
        <v>45736</v>
      </c>
      <c r="B165" s="53">
        <v>4.5383610000000001</v>
      </c>
      <c r="C165" s="53"/>
      <c r="D165" s="18"/>
      <c r="E165" s="53">
        <v>4.4234669999999996</v>
      </c>
      <c r="F165" s="53">
        <v>0</v>
      </c>
      <c r="G165" s="53"/>
      <c r="H165" s="53">
        <v>4.5383610000000001</v>
      </c>
      <c r="I165" s="53"/>
    </row>
    <row r="166" spans="1:10" ht="12.75" customHeight="1" x14ac:dyDescent="0.2">
      <c r="A166" s="18">
        <v>45743</v>
      </c>
      <c r="B166" s="53">
        <v>4.4518509999999996</v>
      </c>
      <c r="C166" s="53"/>
      <c r="D166" s="18"/>
      <c r="E166" s="53">
        <v>4.4234669999999996</v>
      </c>
      <c r="F166" s="53">
        <v>0</v>
      </c>
      <c r="G166" s="53"/>
      <c r="H166" s="53">
        <v>4.4518509999999996</v>
      </c>
      <c r="I166" s="53"/>
    </row>
    <row r="167" spans="1:10" ht="12.75" customHeight="1" x14ac:dyDescent="0.2">
      <c r="A167" s="18">
        <v>45750</v>
      </c>
      <c r="B167" s="53">
        <v>4.4945500000000003</v>
      </c>
      <c r="C167" s="53"/>
      <c r="D167" s="18"/>
      <c r="E167" s="53">
        <v>4.4234669999999996</v>
      </c>
      <c r="F167" s="53">
        <v>0</v>
      </c>
      <c r="G167" s="53"/>
      <c r="H167" s="53">
        <v>4.4945500000000003</v>
      </c>
      <c r="I167" s="53"/>
      <c r="J167" s="14"/>
    </row>
    <row r="168" spans="1:10" ht="12.75" customHeight="1" x14ac:dyDescent="0.2">
      <c r="A168" s="18">
        <v>45757</v>
      </c>
      <c r="B168" s="53">
        <v>4.5435879999999997</v>
      </c>
      <c r="C168" s="53"/>
      <c r="D168" s="18"/>
      <c r="E168" s="53">
        <v>4.4234669999999996</v>
      </c>
      <c r="F168" s="53">
        <v>0</v>
      </c>
      <c r="G168" s="53"/>
      <c r="H168" s="53">
        <v>4.5435879999999997</v>
      </c>
      <c r="I168" s="53"/>
    </row>
    <row r="169" spans="1:10" ht="12.75" customHeight="1" x14ac:dyDescent="0.2">
      <c r="A169" s="18">
        <v>45764</v>
      </c>
      <c r="B169" s="53">
        <v>4.6617569999999997</v>
      </c>
      <c r="C169" s="53"/>
      <c r="D169" s="18"/>
      <c r="E169" s="53">
        <v>4.4234669999999996</v>
      </c>
      <c r="F169" s="53">
        <v>0</v>
      </c>
      <c r="G169" s="53"/>
      <c r="H169" s="53">
        <v>4.6617569999999997</v>
      </c>
      <c r="I169" s="53"/>
    </row>
    <row r="170" spans="1:10" ht="12.75" customHeight="1" x14ac:dyDescent="0.2">
      <c r="A170" s="18">
        <v>45771</v>
      </c>
      <c r="B170" s="53">
        <v>4.5958439999999996</v>
      </c>
      <c r="C170" s="53"/>
      <c r="D170" s="18"/>
      <c r="E170" s="53">
        <v>4.4234669999999996</v>
      </c>
      <c r="F170" s="53">
        <v>0</v>
      </c>
      <c r="G170" s="53"/>
      <c r="H170" s="53">
        <v>4.5958439999999996</v>
      </c>
      <c r="I170" s="53"/>
    </row>
    <row r="171" spans="1:10" ht="12.75" customHeight="1" x14ac:dyDescent="0.2">
      <c r="A171" s="18">
        <v>45778</v>
      </c>
      <c r="B171" s="53">
        <v>4.5080289999999996</v>
      </c>
      <c r="C171" s="53"/>
      <c r="D171" s="18"/>
      <c r="E171" s="53">
        <v>4.4234669999999996</v>
      </c>
      <c r="F171" s="53">
        <v>0</v>
      </c>
      <c r="G171" s="53"/>
      <c r="H171" s="53">
        <v>4.5080289999999996</v>
      </c>
      <c r="I171" s="53"/>
      <c r="J171" s="14"/>
    </row>
    <row r="172" spans="1:10" ht="12.75" customHeight="1" x14ac:dyDescent="0.2">
      <c r="A172" s="18">
        <v>45785</v>
      </c>
      <c r="B172" s="53">
        <v>4.4264720000000004</v>
      </c>
      <c r="C172" s="53"/>
      <c r="D172" s="18"/>
      <c r="E172" s="53">
        <v>4.4234669999999996</v>
      </c>
      <c r="F172" s="53">
        <v>0</v>
      </c>
      <c r="G172" s="53"/>
      <c r="H172" s="53">
        <v>4.4264720000000004</v>
      </c>
      <c r="I172" s="53"/>
    </row>
    <row r="173" spans="1:10" ht="12.75" customHeight="1" x14ac:dyDescent="0.2">
      <c r="A173" s="18">
        <v>45792</v>
      </c>
      <c r="B173" s="53">
        <v>4.422828</v>
      </c>
      <c r="C173" s="53">
        <v>4.2</v>
      </c>
      <c r="D173" s="18">
        <v>45789</v>
      </c>
      <c r="E173" s="53">
        <v>4.4234669999999996</v>
      </c>
      <c r="F173" s="53">
        <v>6.38E-4</v>
      </c>
      <c r="G173" s="53">
        <v>0.223467</v>
      </c>
      <c r="H173" s="53">
        <v>4.422828</v>
      </c>
      <c r="I173" s="53">
        <v>4.2</v>
      </c>
    </row>
    <row r="174" spans="1:10" ht="12.75" customHeight="1" x14ac:dyDescent="0.2">
      <c r="A174" s="18">
        <v>45799</v>
      </c>
      <c r="B174" s="53">
        <v>4.5637879999999997</v>
      </c>
      <c r="C174" s="53">
        <v>4.2</v>
      </c>
      <c r="D174" s="18">
        <v>45789</v>
      </c>
      <c r="E174" s="53">
        <v>4.4234669999999996</v>
      </c>
      <c r="F174" s="53">
        <v>0</v>
      </c>
      <c r="G174" s="53">
        <v>0.223467</v>
      </c>
      <c r="H174" s="53">
        <v>4.5637879999999997</v>
      </c>
      <c r="I174" s="53">
        <v>4.2</v>
      </c>
    </row>
    <row r="175" spans="1:10" ht="12.75" customHeight="1" x14ac:dyDescent="0.2">
      <c r="A175" s="18">
        <v>45806</v>
      </c>
      <c r="B175" s="53">
        <v>4.4498850000000001</v>
      </c>
      <c r="C175" s="53">
        <v>4.2</v>
      </c>
      <c r="D175" s="18">
        <v>45789</v>
      </c>
      <c r="E175" s="53">
        <v>4.4234669999999996</v>
      </c>
      <c r="F175" s="53">
        <v>0</v>
      </c>
      <c r="G175" s="53">
        <v>0.223467</v>
      </c>
      <c r="H175" s="53">
        <v>4.4498850000000001</v>
      </c>
      <c r="I175" s="53">
        <v>4.2</v>
      </c>
    </row>
    <row r="176" spans="1:10" ht="12.75" customHeight="1" x14ac:dyDescent="0.2">
      <c r="A176" s="18">
        <v>45813</v>
      </c>
      <c r="B176" s="53">
        <v>4.5319039999999999</v>
      </c>
      <c r="C176" s="53">
        <v>4.2</v>
      </c>
      <c r="D176" s="18">
        <v>45789</v>
      </c>
      <c r="E176" s="53">
        <v>4.4234669999999996</v>
      </c>
      <c r="F176" s="53">
        <v>0</v>
      </c>
      <c r="G176" s="53">
        <v>0.223467</v>
      </c>
      <c r="H176" s="53">
        <v>4.5319039999999999</v>
      </c>
      <c r="I176" s="53">
        <v>4.2</v>
      </c>
    </row>
    <row r="177" spans="1:9" ht="12.75" customHeight="1" x14ac:dyDescent="0.2">
      <c r="A177" s="18">
        <v>45820</v>
      </c>
      <c r="B177" s="53">
        <v>4.4578569999999997</v>
      </c>
      <c r="C177" s="53">
        <v>4.2</v>
      </c>
      <c r="D177" s="18">
        <v>45820</v>
      </c>
      <c r="E177" s="53">
        <v>4.4234669999999996</v>
      </c>
      <c r="F177" s="53">
        <v>0</v>
      </c>
      <c r="G177" s="53">
        <v>0.223467</v>
      </c>
      <c r="H177" s="53">
        <v>4.4578569999999997</v>
      </c>
      <c r="I177" s="53">
        <v>4.2</v>
      </c>
    </row>
    <row r="178" spans="1:9" ht="12.75" customHeight="1" x14ac:dyDescent="0.2">
      <c r="A178" s="18">
        <v>45827</v>
      </c>
      <c r="B178" s="53">
        <v>4.4903709999999997</v>
      </c>
      <c r="C178" s="53">
        <v>4.2</v>
      </c>
      <c r="D178" s="18">
        <v>45820</v>
      </c>
      <c r="E178" s="53">
        <v>4.4234669999999996</v>
      </c>
      <c r="F178" s="53">
        <v>0</v>
      </c>
      <c r="G178" s="53">
        <v>0.223467</v>
      </c>
      <c r="H178" s="53">
        <v>4.4903709999999997</v>
      </c>
      <c r="I178" s="53">
        <v>4.2</v>
      </c>
    </row>
    <row r="179" spans="1:9" ht="12.75" customHeight="1" x14ac:dyDescent="0.2">
      <c r="A179" s="18">
        <v>45834</v>
      </c>
      <c r="B179" s="53">
        <v>4.2712019999999997</v>
      </c>
      <c r="C179" s="53">
        <v>4.2</v>
      </c>
      <c r="D179" s="18">
        <v>45820</v>
      </c>
      <c r="E179" s="53">
        <v>4.4234669999999996</v>
      </c>
      <c r="F179" s="53">
        <v>0.15226400000000001</v>
      </c>
      <c r="G179" s="53">
        <v>0.223467</v>
      </c>
      <c r="H179" s="53">
        <v>4.2712019999999997</v>
      </c>
      <c r="I179" s="53">
        <v>4.2</v>
      </c>
    </row>
    <row r="180" spans="1:9" ht="12.75" customHeight="1" x14ac:dyDescent="0.2">
      <c r="A180" s="18">
        <v>45841</v>
      </c>
      <c r="B180" s="53">
        <v>4.4285480000000002</v>
      </c>
      <c r="C180" s="53">
        <v>4.2</v>
      </c>
      <c r="D180" s="18">
        <v>45820</v>
      </c>
      <c r="E180" s="53">
        <v>4.4234669999999996</v>
      </c>
      <c r="F180" s="53">
        <v>0</v>
      </c>
      <c r="G180" s="53">
        <v>0.223467</v>
      </c>
      <c r="H180" s="53">
        <v>4.4285480000000002</v>
      </c>
      <c r="I180" s="53">
        <v>4.2</v>
      </c>
    </row>
    <row r="181" spans="1:9" ht="12.75" customHeight="1" x14ac:dyDescent="0.2">
      <c r="A181" s="18">
        <v>45848</v>
      </c>
      <c r="B181" s="53">
        <v>4.240494</v>
      </c>
      <c r="C181" s="53">
        <v>4.2</v>
      </c>
      <c r="D181" s="18">
        <v>45820</v>
      </c>
      <c r="E181" s="53">
        <v>4.4234669999999996</v>
      </c>
      <c r="F181" s="53">
        <v>0.182972</v>
      </c>
      <c r="G181" s="53">
        <v>0.223467</v>
      </c>
      <c r="H181" s="53">
        <v>4.240494</v>
      </c>
      <c r="I181" s="53">
        <v>4.2</v>
      </c>
    </row>
    <row r="182" spans="1:9" ht="12.75" customHeight="1" x14ac:dyDescent="0.2">
      <c r="A182" s="18">
        <v>45855</v>
      </c>
      <c r="B182" s="53">
        <v>4.2823349999999998</v>
      </c>
      <c r="C182" s="53">
        <v>4.2</v>
      </c>
      <c r="D182" s="18">
        <v>45849</v>
      </c>
      <c r="E182" s="53">
        <v>4.4234669999999996</v>
      </c>
      <c r="F182" s="53">
        <v>0.14113100000000001</v>
      </c>
      <c r="G182" s="53">
        <v>0.223467</v>
      </c>
      <c r="H182" s="53">
        <v>4.2823349999999998</v>
      </c>
      <c r="I182" s="53">
        <v>4.2</v>
      </c>
    </row>
    <row r="183" spans="1:9" ht="12.75" customHeight="1" x14ac:dyDescent="0.2">
      <c r="A183" s="18">
        <v>45862</v>
      </c>
      <c r="B183" s="53">
        <v>4.2849830000000004</v>
      </c>
      <c r="C183" s="53">
        <v>4.2</v>
      </c>
      <c r="D183" s="18">
        <v>45849</v>
      </c>
      <c r="E183" s="53">
        <v>4.4234669999999996</v>
      </c>
      <c r="F183" s="53">
        <v>0.138484</v>
      </c>
      <c r="G183" s="53">
        <v>0.223467</v>
      </c>
      <c r="H183" s="53">
        <v>4.2849830000000004</v>
      </c>
      <c r="I183" s="53">
        <v>4.2</v>
      </c>
    </row>
    <row r="184" spans="1:9" ht="12.75" customHeight="1" x14ac:dyDescent="0.2">
      <c r="A184" s="18">
        <v>45869</v>
      </c>
      <c r="B184" s="53">
        <v>4.2098079999999998</v>
      </c>
      <c r="C184" s="53">
        <v>4.2</v>
      </c>
      <c r="D184" s="18">
        <v>45849</v>
      </c>
      <c r="E184" s="53">
        <v>4.4234669999999996</v>
      </c>
      <c r="F184" s="53">
        <v>0.21365799999999999</v>
      </c>
      <c r="G184" s="53">
        <v>0.223467</v>
      </c>
      <c r="H184" s="53">
        <v>4.2098079999999998</v>
      </c>
      <c r="I184" s="53">
        <v>4.2</v>
      </c>
    </row>
    <row r="185" spans="1:9" ht="12.75" customHeight="1" x14ac:dyDescent="0.2">
      <c r="A185" s="18">
        <v>45876</v>
      </c>
      <c r="B185" s="53">
        <v>4.1508989999999999</v>
      </c>
      <c r="C185" s="53">
        <v>4.2</v>
      </c>
      <c r="D185" s="18">
        <v>45849</v>
      </c>
      <c r="E185" s="53">
        <v>4.4234669999999996</v>
      </c>
      <c r="F185" s="53">
        <v>0.27256799999999998</v>
      </c>
      <c r="G185" s="53">
        <v>0.223467</v>
      </c>
      <c r="H185" s="53">
        <v>4.1508989999999999</v>
      </c>
      <c r="I185" s="53">
        <v>4.2</v>
      </c>
    </row>
    <row r="186" spans="1:9" ht="12.75" customHeight="1" x14ac:dyDescent="0.2">
      <c r="A186" s="18">
        <v>45883</v>
      </c>
      <c r="B186" s="53">
        <v>4.0560159999999996</v>
      </c>
      <c r="C186" s="53">
        <v>3.9</v>
      </c>
      <c r="D186" s="18">
        <v>45881</v>
      </c>
      <c r="E186" s="53">
        <v>4.4234669999999996</v>
      </c>
      <c r="F186" s="53">
        <v>0.36745</v>
      </c>
      <c r="G186" s="53">
        <v>0.52346700000000002</v>
      </c>
      <c r="H186" s="53">
        <v>4.0560159999999996</v>
      </c>
      <c r="I186" s="53">
        <v>3.9</v>
      </c>
    </row>
    <row r="187" spans="1:9" ht="12.75" customHeight="1" x14ac:dyDescent="0.2">
      <c r="A187" s="18">
        <v>45890</v>
      </c>
      <c r="B187" s="53">
        <v>4.2024790000000003</v>
      </c>
      <c r="C187" s="53">
        <v>3.9</v>
      </c>
      <c r="D187" s="18">
        <v>45881</v>
      </c>
      <c r="E187" s="53">
        <v>4.4234669999999996</v>
      </c>
      <c r="F187" s="53">
        <v>0.22098799999999999</v>
      </c>
      <c r="G187" s="53">
        <v>0.52346700000000002</v>
      </c>
      <c r="H187" s="53">
        <v>4.2024790000000003</v>
      </c>
      <c r="I187" s="53">
        <v>3.9</v>
      </c>
    </row>
    <row r="188" spans="1:9" ht="12.75" customHeight="1" x14ac:dyDescent="0.2">
      <c r="A188" s="18">
        <v>45897</v>
      </c>
      <c r="B188" s="53">
        <v>4.1833869999999997</v>
      </c>
      <c r="C188" s="53">
        <v>3.9</v>
      </c>
      <c r="D188" s="18">
        <v>45881</v>
      </c>
      <c r="E188" s="53">
        <v>4.4234669999999996</v>
      </c>
      <c r="F188" s="53">
        <v>0.24007999999999999</v>
      </c>
      <c r="G188" s="53">
        <v>0.52346700000000002</v>
      </c>
      <c r="H188" s="53">
        <v>4.1833869999999997</v>
      </c>
      <c r="I188" s="53">
        <v>3.9</v>
      </c>
    </row>
    <row r="189" spans="1:9" ht="12.75" customHeight="1" x14ac:dyDescent="0.2">
      <c r="A189" s="18">
        <v>45904</v>
      </c>
      <c r="B189" s="53">
        <v>4.2751320000000002</v>
      </c>
      <c r="C189" s="53">
        <v>3.9</v>
      </c>
      <c r="D189" s="18">
        <v>45881</v>
      </c>
      <c r="E189" s="53">
        <v>4.4234669999999996</v>
      </c>
      <c r="F189" s="53">
        <v>0.14833399999999999</v>
      </c>
      <c r="G189" s="53">
        <v>0.52346700000000002</v>
      </c>
      <c r="H189" s="53">
        <v>4.2751320000000002</v>
      </c>
      <c r="I189" s="53">
        <v>3.9</v>
      </c>
    </row>
    <row r="190" spans="1:9" ht="12.75" customHeight="1" x14ac:dyDescent="0.2">
      <c r="A190" s="18">
        <v>45911</v>
      </c>
      <c r="B190" s="53">
        <v>4.276224</v>
      </c>
      <c r="C190" s="53">
        <v>3.9</v>
      </c>
      <c r="D190" s="18">
        <v>45881</v>
      </c>
      <c r="E190" s="53">
        <v>4.4234669999999996</v>
      </c>
      <c r="F190" s="53">
        <v>0.14724200000000001</v>
      </c>
      <c r="G190" s="53">
        <v>0.52346700000000002</v>
      </c>
      <c r="H190" s="53">
        <v>4.276224</v>
      </c>
      <c r="I190" s="53">
        <v>3.9</v>
      </c>
    </row>
    <row r="191" spans="1:9" ht="12.75" customHeight="1" x14ac:dyDescent="0.2">
      <c r="A191" s="18">
        <v>45918</v>
      </c>
      <c r="B191" s="53">
        <v>4.3135849999999998</v>
      </c>
      <c r="C191" s="53">
        <v>3.9</v>
      </c>
      <c r="D191" s="18">
        <v>45912</v>
      </c>
      <c r="E191" s="53">
        <v>4.4234669999999996</v>
      </c>
      <c r="F191" s="53">
        <v>0.10988199999999999</v>
      </c>
      <c r="G191" s="53">
        <v>0.52346700000000002</v>
      </c>
      <c r="H191" s="53">
        <v>4.3135849999999998</v>
      </c>
      <c r="I191" s="53">
        <v>3.9</v>
      </c>
    </row>
    <row r="192" spans="1:9" ht="12.75" customHeight="1" x14ac:dyDescent="0.2">
      <c r="A192" s="18">
        <v>45925</v>
      </c>
      <c r="B192" s="53">
        <v>4.3201919999999996</v>
      </c>
      <c r="C192" s="53">
        <v>3.9</v>
      </c>
      <c r="D192" s="18">
        <v>45912</v>
      </c>
      <c r="E192" s="53">
        <v>4.4234669999999996</v>
      </c>
      <c r="F192" s="53">
        <v>0.10327500000000001</v>
      </c>
      <c r="G192" s="53">
        <v>0.52346700000000002</v>
      </c>
      <c r="H192" s="53">
        <v>4.3201919999999996</v>
      </c>
      <c r="I192" s="53">
        <v>3.9</v>
      </c>
    </row>
    <row r="193" spans="1:9" ht="12.75" customHeight="1" x14ac:dyDescent="0.2">
      <c r="A193" s="18">
        <v>45932</v>
      </c>
      <c r="B193" s="53">
        <v>4.2577199999999999</v>
      </c>
      <c r="C193" s="53">
        <v>3.9</v>
      </c>
      <c r="D193" s="18">
        <v>45912</v>
      </c>
      <c r="E193" s="53">
        <v>4.4234669999999996</v>
      </c>
      <c r="F193" s="53">
        <v>0.16574700000000001</v>
      </c>
      <c r="G193" s="53">
        <v>0.52346700000000002</v>
      </c>
      <c r="H193" s="53">
        <v>4.2577199999999999</v>
      </c>
      <c r="I193" s="53">
        <v>3.9</v>
      </c>
    </row>
    <row r="194" spans="1:9" ht="12.75" customHeight="1" x14ac:dyDescent="0.2">
      <c r="A194" s="18">
        <v>45939</v>
      </c>
      <c r="B194" s="53">
        <v>4.2101059999999997</v>
      </c>
      <c r="C194" s="53">
        <v>3.9</v>
      </c>
      <c r="D194" s="18">
        <v>45912</v>
      </c>
      <c r="E194" s="53">
        <v>4.4234669999999996</v>
      </c>
      <c r="F194" s="53">
        <v>0.213361</v>
      </c>
      <c r="G194" s="53">
        <v>0.52346700000000002</v>
      </c>
      <c r="H194" s="53">
        <v>4.2101059999999997</v>
      </c>
      <c r="I194" s="53">
        <v>3.9</v>
      </c>
    </row>
    <row r="195" spans="1:9" ht="12.75" customHeight="1" x14ac:dyDescent="0.2">
      <c r="A195" s="18">
        <v>45946</v>
      </c>
      <c r="B195" s="53">
        <v>4.230219</v>
      </c>
      <c r="C195" s="53">
        <v>3.9</v>
      </c>
      <c r="D195" s="18">
        <v>45912</v>
      </c>
      <c r="E195" s="53">
        <v>4.4234669999999996</v>
      </c>
      <c r="F195" s="53">
        <v>0.193248</v>
      </c>
      <c r="G195" s="53">
        <v>0.52346700000000002</v>
      </c>
      <c r="H195" s="53">
        <v>4.230219</v>
      </c>
      <c r="I195" s="53">
        <v>3.9</v>
      </c>
    </row>
    <row r="196" spans="1:9" ht="12.75" customHeight="1" x14ac:dyDescent="0.2">
      <c r="A196" s="18">
        <v>45953</v>
      </c>
      <c r="B196" s="53">
        <v>4.2872190000000003</v>
      </c>
      <c r="C196" s="53">
        <v>3.9</v>
      </c>
      <c r="D196" s="18">
        <v>45912</v>
      </c>
      <c r="E196" s="53">
        <v>4.4234669999999996</v>
      </c>
      <c r="F196" s="53">
        <v>0.13624700000000001</v>
      </c>
      <c r="G196" s="53">
        <v>0.52346700000000002</v>
      </c>
      <c r="H196" s="53">
        <v>4.2872190000000003</v>
      </c>
      <c r="I196" s="53">
        <v>3.9</v>
      </c>
    </row>
    <row r="197" spans="1:9" ht="12.75" customHeight="1" x14ac:dyDescent="0.2">
      <c r="A197" s="18">
        <v>45960</v>
      </c>
      <c r="B197" s="53">
        <v>4.3138379999999996</v>
      </c>
      <c r="C197" s="53">
        <v>3.9</v>
      </c>
      <c r="D197" s="18">
        <v>45912</v>
      </c>
      <c r="E197" s="53">
        <v>4.4234669999999996</v>
      </c>
      <c r="F197" s="53">
        <v>0.109628</v>
      </c>
      <c r="G197" s="53">
        <v>0.52346700000000002</v>
      </c>
      <c r="H197" s="53">
        <v>4.3138379999999996</v>
      </c>
      <c r="I197" s="53">
        <v>3.9</v>
      </c>
    </row>
    <row r="198" spans="1:9" ht="12.75" customHeight="1" x14ac:dyDescent="0.2">
      <c r="A198" s="18">
        <v>45967</v>
      </c>
      <c r="B198" s="53">
        <v>4.3056979999999996</v>
      </c>
      <c r="C198" s="53">
        <v>3.9</v>
      </c>
      <c r="D198" s="18">
        <v>45912</v>
      </c>
      <c r="E198" s="53">
        <v>4.4234669999999996</v>
      </c>
      <c r="F198" s="53">
        <v>0.117768</v>
      </c>
      <c r="G198" s="53">
        <v>0.52346700000000002</v>
      </c>
      <c r="H198" s="53">
        <v>4.3056979999999996</v>
      </c>
      <c r="I198" s="53">
        <v>3.9</v>
      </c>
    </row>
    <row r="199" spans="1:9" ht="12.75" customHeight="1" x14ac:dyDescent="0.2">
      <c r="A199" s="18">
        <v>45974</v>
      </c>
      <c r="B199" s="53">
        <v>4.4228719999999999</v>
      </c>
      <c r="C199" s="53">
        <v>3.9</v>
      </c>
      <c r="D199" s="18">
        <v>45912</v>
      </c>
      <c r="E199" s="53">
        <v>4.4234669999999996</v>
      </c>
      <c r="F199" s="53">
        <v>5.9400000000000002E-4</v>
      </c>
      <c r="G199" s="53">
        <v>0.52346700000000002</v>
      </c>
      <c r="H199" s="53">
        <v>4.4228719999999999</v>
      </c>
      <c r="I199" s="53">
        <v>3.9</v>
      </c>
    </row>
    <row r="200" spans="1:9" ht="12.75" customHeight="1" x14ac:dyDescent="0.2">
      <c r="A200" s="18">
        <v>45981</v>
      </c>
      <c r="B200" s="53">
        <v>4.2585040000000003</v>
      </c>
      <c r="C200" s="53">
        <v>4</v>
      </c>
      <c r="D200" s="18">
        <v>45975</v>
      </c>
      <c r="E200" s="53">
        <v>4.4234669999999996</v>
      </c>
      <c r="F200" s="53">
        <v>0.164962</v>
      </c>
      <c r="G200" s="53">
        <v>0.42346699999999998</v>
      </c>
      <c r="H200" s="53">
        <v>4.2585040000000003</v>
      </c>
      <c r="I200" s="53">
        <v>4</v>
      </c>
    </row>
    <row r="201" spans="1:9" ht="12.75" customHeight="1" x14ac:dyDescent="0.2">
      <c r="A201" s="18">
        <v>45988</v>
      </c>
      <c r="B201" s="53">
        <v>4.3231840000000004</v>
      </c>
      <c r="C201" s="53">
        <v>4</v>
      </c>
      <c r="D201" s="18">
        <v>45975</v>
      </c>
      <c r="E201" s="53">
        <v>4.4234669999999996</v>
      </c>
      <c r="F201" s="53">
        <v>0.100283</v>
      </c>
      <c r="G201" s="53">
        <v>0.42346699999999998</v>
      </c>
      <c r="H201" s="53">
        <v>4.3231840000000004</v>
      </c>
      <c r="I201" s="53">
        <v>4</v>
      </c>
    </row>
    <row r="202" spans="1:9" ht="12.75" customHeight="1" x14ac:dyDescent="0.2">
      <c r="A202" s="18">
        <v>45995</v>
      </c>
      <c r="B202" s="53">
        <v>4.3529210000000003</v>
      </c>
      <c r="C202" s="53">
        <v>4</v>
      </c>
      <c r="D202" s="18">
        <v>45975</v>
      </c>
      <c r="E202" s="53">
        <v>4.4234669999999996</v>
      </c>
      <c r="F202" s="53">
        <v>7.0545999999999998E-2</v>
      </c>
      <c r="G202" s="53">
        <v>0.42346699999999998</v>
      </c>
      <c r="H202" s="53">
        <v>4.3529210000000003</v>
      </c>
      <c r="I202" s="53">
        <v>4</v>
      </c>
    </row>
    <row r="203" spans="1:9" ht="12.75" customHeight="1" x14ac:dyDescent="0.2">
      <c r="A203" s="18">
        <v>46002</v>
      </c>
      <c r="B203" s="53">
        <v>4.3416759999999996</v>
      </c>
      <c r="C203" s="53">
        <v>4</v>
      </c>
      <c r="D203" s="18">
        <v>46000</v>
      </c>
      <c r="E203" s="53">
        <v>4.4234669999999996</v>
      </c>
      <c r="F203" s="53">
        <v>8.1791000000000003E-2</v>
      </c>
      <c r="G203" s="53">
        <v>0.42346699999999998</v>
      </c>
      <c r="H203" s="53">
        <v>4.3416759999999996</v>
      </c>
      <c r="I203" s="53">
        <v>4</v>
      </c>
    </row>
    <row r="204" spans="1:9" ht="12.75" customHeight="1" x14ac:dyDescent="0.2">
      <c r="A204" s="18">
        <v>46009</v>
      </c>
      <c r="B204" s="53">
        <v>4.2695670000000003</v>
      </c>
      <c r="C204" s="53">
        <v>4</v>
      </c>
      <c r="D204" s="18">
        <v>46000</v>
      </c>
      <c r="E204" s="53">
        <v>4.4234669999999996</v>
      </c>
      <c r="F204" s="53">
        <v>0.15390000000000001</v>
      </c>
      <c r="G204" s="53">
        <v>0.42346699999999998</v>
      </c>
      <c r="H204" s="53">
        <v>4.2695670000000003</v>
      </c>
      <c r="I204" s="53">
        <v>4</v>
      </c>
    </row>
    <row r="205" spans="1:9" ht="12.75" customHeight="1" x14ac:dyDescent="0.2">
      <c r="A205" s="18">
        <v>46016</v>
      </c>
      <c r="B205" s="53">
        <v>4.3173640000000004</v>
      </c>
      <c r="C205" s="53">
        <v>4</v>
      </c>
      <c r="D205" s="18">
        <v>46000</v>
      </c>
      <c r="E205" s="53">
        <v>4.4234669999999996</v>
      </c>
      <c r="F205" s="53">
        <v>0.106103</v>
      </c>
      <c r="G205" s="53">
        <v>0.42346699999999998</v>
      </c>
      <c r="H205" s="53">
        <v>4.3173640000000004</v>
      </c>
      <c r="I205" s="53">
        <v>4</v>
      </c>
    </row>
    <row r="206" spans="1:9" ht="12.75" customHeight="1" x14ac:dyDescent="0.2">
      <c r="A206" s="18">
        <v>46023</v>
      </c>
      <c r="B206" s="53">
        <v>4.2325030000000003</v>
      </c>
      <c r="C206" s="53">
        <v>4</v>
      </c>
      <c r="D206" s="18">
        <v>46000</v>
      </c>
      <c r="E206" s="53">
        <v>4.4234669999999996</v>
      </c>
      <c r="F206" s="53">
        <v>0.19096399999999999</v>
      </c>
      <c r="G206" s="53">
        <v>0.42346699999999998</v>
      </c>
      <c r="H206" s="53">
        <v>4.2325030000000003</v>
      </c>
      <c r="I206" s="53">
        <v>4</v>
      </c>
    </row>
    <row r="207" spans="1:9" ht="12.75" customHeight="1" x14ac:dyDescent="0.2">
      <c r="A207" s="18">
        <v>46030</v>
      </c>
      <c r="B207" s="53"/>
      <c r="C207" s="53"/>
      <c r="D207" s="18"/>
      <c r="E207" s="53">
        <v>4.4234669999999996</v>
      </c>
      <c r="F207" s="53"/>
      <c r="G207" s="53"/>
      <c r="H207" s="53"/>
      <c r="I207" s="53"/>
    </row>
    <row r="208" spans="1:9" ht="12.75" customHeight="1" x14ac:dyDescent="0.2">
      <c r="A208" s="18">
        <v>46037</v>
      </c>
      <c r="B208" s="53"/>
      <c r="C208" s="53"/>
      <c r="D208" s="18"/>
      <c r="E208" s="53">
        <v>4.4234669999999996</v>
      </c>
      <c r="F208" s="53"/>
      <c r="G208" s="53"/>
      <c r="H208" s="53"/>
      <c r="I208" s="53"/>
    </row>
    <row r="209" spans="1:9" ht="12.75" customHeight="1" x14ac:dyDescent="0.2">
      <c r="A209" s="18">
        <v>46044</v>
      </c>
      <c r="B209" s="53"/>
      <c r="C209" s="53"/>
      <c r="D209" s="18"/>
      <c r="E209" s="53">
        <v>4.4234669999999996</v>
      </c>
      <c r="F209" s="53"/>
      <c r="G209" s="53"/>
      <c r="H209" s="53"/>
      <c r="I209" s="53"/>
    </row>
    <row r="210" spans="1:9" ht="12.75" customHeight="1" x14ac:dyDescent="0.2">
      <c r="A210" s="18">
        <v>46051</v>
      </c>
      <c r="B210" s="53"/>
      <c r="C210" s="53"/>
      <c r="D210" s="18"/>
      <c r="E210" s="53">
        <v>4.4234669999999996</v>
      </c>
      <c r="F210" s="53"/>
      <c r="G210" s="53"/>
      <c r="H210" s="53"/>
      <c r="I210" s="53"/>
    </row>
    <row r="211" spans="1:9" ht="12.75" customHeight="1" x14ac:dyDescent="0.2">
      <c r="A211" s="18">
        <v>46058</v>
      </c>
      <c r="B211" s="53"/>
      <c r="C211" s="53"/>
      <c r="D211" s="18"/>
      <c r="E211" s="53">
        <v>4.4234669999999996</v>
      </c>
      <c r="F211" s="53"/>
      <c r="G211" s="53"/>
      <c r="H211" s="53"/>
      <c r="I211" s="53"/>
    </row>
    <row r="212" spans="1:9" ht="12.75" customHeight="1" x14ac:dyDescent="0.2">
      <c r="A212" s="18">
        <v>46065</v>
      </c>
      <c r="B212" s="53"/>
      <c r="C212" s="53"/>
      <c r="D212" s="18"/>
      <c r="E212" s="53">
        <v>4.4234669999999996</v>
      </c>
      <c r="F212" s="53"/>
      <c r="G212" s="53"/>
      <c r="H212" s="53"/>
      <c r="I212" s="53"/>
    </row>
    <row r="213" spans="1:9" ht="12.75" customHeight="1" x14ac:dyDescent="0.2">
      <c r="A213" s="18">
        <v>46072</v>
      </c>
      <c r="B213" s="53"/>
      <c r="C213" s="53"/>
      <c r="D213" s="18"/>
      <c r="E213" s="53">
        <v>4.4234669999999996</v>
      </c>
      <c r="F213" s="53"/>
      <c r="G213" s="53"/>
      <c r="H213" s="53"/>
      <c r="I213" s="53"/>
    </row>
    <row r="214" spans="1:9" ht="12.75" customHeight="1" x14ac:dyDescent="0.2">
      <c r="A214" s="18">
        <v>46079</v>
      </c>
      <c r="B214" s="53"/>
      <c r="C214" s="53"/>
      <c r="D214" s="18"/>
      <c r="E214" s="53">
        <v>4.4234669999999996</v>
      </c>
      <c r="F214" s="53"/>
      <c r="G214" s="53"/>
      <c r="H214" s="53"/>
      <c r="I214" s="53"/>
    </row>
    <row r="215" spans="1:9" ht="12.75" customHeight="1" x14ac:dyDescent="0.2">
      <c r="A215" s="18">
        <v>46086</v>
      </c>
      <c r="B215" s="53"/>
      <c r="C215" s="53"/>
      <c r="D215" s="18"/>
      <c r="E215" s="53">
        <v>4.4234669999999996</v>
      </c>
      <c r="F215" s="53"/>
      <c r="G215" s="53"/>
      <c r="H215" s="53"/>
      <c r="I215" s="53"/>
    </row>
    <row r="216" spans="1:9" ht="12.75" customHeight="1" x14ac:dyDescent="0.2">
      <c r="A216" s="18">
        <v>46093</v>
      </c>
      <c r="B216" s="53"/>
      <c r="C216" s="53"/>
      <c r="D216" s="18"/>
      <c r="E216" s="53">
        <v>4.4234669999999996</v>
      </c>
      <c r="F216" s="53"/>
      <c r="G216" s="53"/>
      <c r="H216" s="53"/>
      <c r="I216" s="53"/>
    </row>
    <row r="217" spans="1:9" ht="12.75" customHeight="1" x14ac:dyDescent="0.2">
      <c r="A217" s="18">
        <v>46100</v>
      </c>
      <c r="B217" s="53"/>
      <c r="C217" s="53"/>
      <c r="D217" s="18"/>
      <c r="E217" s="53">
        <v>4.4234669999999996</v>
      </c>
      <c r="F217" s="53"/>
      <c r="G217" s="53"/>
      <c r="H217" s="53"/>
      <c r="I217" s="53"/>
    </row>
    <row r="218" spans="1:9" ht="12.75" customHeight="1" x14ac:dyDescent="0.2">
      <c r="A218" s="18">
        <v>46107</v>
      </c>
      <c r="B218" s="53"/>
      <c r="C218" s="53"/>
      <c r="D218" s="18"/>
      <c r="E218" s="53">
        <v>4.4234669999999996</v>
      </c>
      <c r="F218" s="53"/>
      <c r="G218" s="53"/>
      <c r="H218" s="53"/>
      <c r="I218" s="53"/>
    </row>
    <row r="219" spans="1:9" ht="12.75" customHeight="1" x14ac:dyDescent="0.2">
      <c r="A219" s="18">
        <v>46114</v>
      </c>
      <c r="B219" s="53"/>
      <c r="C219" s="53"/>
      <c r="D219" s="18"/>
      <c r="E219" s="53">
        <v>4.4234669999999996</v>
      </c>
      <c r="F219" s="53"/>
      <c r="G219" s="53"/>
      <c r="H219" s="53"/>
      <c r="I219" s="53"/>
    </row>
    <row r="220" spans="1:9" ht="12.75" customHeight="1" x14ac:dyDescent="0.2">
      <c r="A220" s="18">
        <v>46121</v>
      </c>
      <c r="B220" s="53"/>
      <c r="C220" s="53"/>
      <c r="D220" s="18"/>
      <c r="E220" s="53">
        <v>4.4234669999999996</v>
      </c>
      <c r="F220" s="53"/>
      <c r="G220" s="53"/>
      <c r="H220" s="53"/>
      <c r="I220" s="53"/>
    </row>
    <row r="221" spans="1:9" ht="12.75" customHeight="1" x14ac:dyDescent="0.2">
      <c r="A221" s="18">
        <v>46128</v>
      </c>
      <c r="B221" s="53"/>
      <c r="C221" s="53"/>
      <c r="D221" s="18"/>
      <c r="E221" s="53">
        <v>4.4234669999999996</v>
      </c>
      <c r="F221" s="53"/>
      <c r="G221" s="53"/>
      <c r="H221" s="53"/>
      <c r="I221" s="53"/>
    </row>
    <row r="222" spans="1:9" ht="12.75" customHeight="1" x14ac:dyDescent="0.2">
      <c r="A222" s="18">
        <v>46135</v>
      </c>
      <c r="B222" s="53"/>
      <c r="C222" s="53"/>
      <c r="D222" s="18"/>
      <c r="E222" s="53">
        <v>4.4234669999999996</v>
      </c>
      <c r="F222" s="53"/>
      <c r="G222" s="53"/>
      <c r="H222" s="53"/>
      <c r="I222" s="53"/>
    </row>
    <row r="223" spans="1:9" ht="12.75" customHeight="1" x14ac:dyDescent="0.2">
      <c r="A223" s="18">
        <v>46142</v>
      </c>
      <c r="B223" s="53"/>
      <c r="C223" s="53"/>
      <c r="D223" s="18"/>
      <c r="E223" s="53">
        <v>4.4234669999999996</v>
      </c>
      <c r="F223" s="53"/>
      <c r="G223" s="53"/>
      <c r="H223" s="53"/>
      <c r="I223" s="53"/>
    </row>
    <row r="224" spans="1:9" ht="12.75" customHeight="1" x14ac:dyDescent="0.2">
      <c r="A224" s="18">
        <v>46149</v>
      </c>
      <c r="B224" s="53"/>
      <c r="C224" s="53"/>
      <c r="D224" s="18"/>
      <c r="E224" s="53">
        <v>4.4234669999999996</v>
      </c>
      <c r="F224" s="53"/>
      <c r="G224" s="53"/>
      <c r="H224" s="53"/>
      <c r="I224" s="53"/>
    </row>
    <row r="225" spans="1:9" ht="12.75" customHeight="1" x14ac:dyDescent="0.2">
      <c r="A225" s="18">
        <v>46156</v>
      </c>
      <c r="B225" s="53"/>
      <c r="C225" s="53"/>
      <c r="D225" s="18"/>
      <c r="E225" s="53">
        <v>4.4234669999999996</v>
      </c>
      <c r="F225" s="53"/>
      <c r="G225" s="53"/>
      <c r="H225" s="53"/>
      <c r="I225" s="53"/>
    </row>
    <row r="226" spans="1:9" ht="12.75" customHeight="1" x14ac:dyDescent="0.2">
      <c r="A226" s="18">
        <v>46163</v>
      </c>
      <c r="B226" s="53"/>
      <c r="C226" s="53"/>
      <c r="D226" s="18"/>
      <c r="E226" s="53">
        <v>4.4234669999999996</v>
      </c>
      <c r="F226" s="53"/>
      <c r="G226" s="53"/>
      <c r="H226" s="53"/>
      <c r="I226" s="53"/>
    </row>
    <row r="227" spans="1:9" ht="12.75" customHeight="1" x14ac:dyDescent="0.2">
      <c r="A227" s="18">
        <v>46170</v>
      </c>
      <c r="B227" s="53"/>
      <c r="C227" s="53"/>
      <c r="D227" s="18"/>
      <c r="E227" s="53">
        <v>4.4234669999999996</v>
      </c>
      <c r="F227" s="53"/>
      <c r="G227" s="53"/>
      <c r="H227" s="53"/>
      <c r="I227" s="53"/>
    </row>
    <row r="228" spans="1:9" ht="12.75" customHeight="1" x14ac:dyDescent="0.2">
      <c r="A228" s="18">
        <v>46177</v>
      </c>
      <c r="B228" s="53"/>
      <c r="C228" s="53"/>
      <c r="D228" s="18"/>
      <c r="E228" s="53">
        <v>4.4234669999999996</v>
      </c>
      <c r="F228" s="53"/>
      <c r="G228" s="53"/>
      <c r="H228" s="53"/>
      <c r="I228" s="53"/>
    </row>
    <row r="229" spans="1:9" ht="12.75" customHeight="1" x14ac:dyDescent="0.2">
      <c r="A229" s="18">
        <v>46184</v>
      </c>
      <c r="B229" s="53"/>
      <c r="C229" s="53"/>
      <c r="D229" s="18"/>
      <c r="E229" s="53">
        <v>4.4234669999999996</v>
      </c>
      <c r="F229" s="53"/>
      <c r="G229" s="53"/>
      <c r="H229" s="53"/>
      <c r="I229" s="53"/>
    </row>
    <row r="230" spans="1:9" ht="12.75" customHeight="1" x14ac:dyDescent="0.2">
      <c r="A230" s="18">
        <v>46191</v>
      </c>
      <c r="B230" s="53"/>
      <c r="C230" s="53"/>
      <c r="D230" s="18"/>
      <c r="E230" s="53">
        <v>4.4234669999999996</v>
      </c>
      <c r="F230" s="53"/>
      <c r="G230" s="53"/>
      <c r="H230" s="53"/>
      <c r="I230" s="53"/>
    </row>
    <row r="231" spans="1:9" ht="12.75" customHeight="1" x14ac:dyDescent="0.2">
      <c r="A231" s="18">
        <v>46198</v>
      </c>
      <c r="B231" s="53"/>
      <c r="C231" s="53"/>
      <c r="D231" s="18"/>
      <c r="E231" s="53">
        <v>4.4234669999999996</v>
      </c>
      <c r="F231" s="53"/>
      <c r="G231" s="53"/>
      <c r="H231" s="53"/>
      <c r="I231" s="53"/>
    </row>
    <row r="232" spans="1:9" ht="12.75" customHeight="1" x14ac:dyDescent="0.2">
      <c r="A232" s="18">
        <v>46205</v>
      </c>
      <c r="B232" s="53"/>
      <c r="C232" s="53"/>
      <c r="D232" s="18"/>
      <c r="E232" s="53">
        <v>4.4234669999999996</v>
      </c>
      <c r="F232" s="53"/>
      <c r="G232" s="53"/>
      <c r="H232" s="53"/>
      <c r="I232" s="53"/>
    </row>
    <row r="233" spans="1:9" ht="12.75" customHeight="1" x14ac:dyDescent="0.2">
      <c r="A233" s="18">
        <v>46212</v>
      </c>
      <c r="B233" s="53"/>
      <c r="C233" s="53"/>
      <c r="D233" s="18"/>
      <c r="E233" s="53">
        <v>4.4234669999999996</v>
      </c>
      <c r="F233" s="53"/>
      <c r="G233" s="53"/>
      <c r="H233" s="53"/>
      <c r="I233" s="53"/>
    </row>
    <row r="234" spans="1:9" ht="12.75" customHeight="1" x14ac:dyDescent="0.2">
      <c r="A234" s="18">
        <v>46219</v>
      </c>
      <c r="B234" s="53"/>
      <c r="C234" s="53"/>
      <c r="D234" s="18"/>
      <c r="E234" s="53">
        <v>4.4234669999999996</v>
      </c>
      <c r="F234" s="53"/>
      <c r="G234" s="53"/>
      <c r="H234" s="53"/>
      <c r="I234" s="53"/>
    </row>
    <row r="235" spans="1:9" ht="12.75" customHeight="1" x14ac:dyDescent="0.2">
      <c r="A235" s="18">
        <v>46226</v>
      </c>
      <c r="D235" s="54"/>
      <c r="E235" s="53">
        <v>4.4234669999999996</v>
      </c>
    </row>
    <row r="236" spans="1:9" ht="12.75" customHeight="1" x14ac:dyDescent="0.2">
      <c r="A236" s="18">
        <v>46233</v>
      </c>
      <c r="D236" s="54"/>
      <c r="E236" s="53">
        <v>4.4234669999999996</v>
      </c>
    </row>
    <row r="237" spans="1:9" ht="12.75" customHeight="1" x14ac:dyDescent="0.2">
      <c r="A237" s="18">
        <v>46240</v>
      </c>
      <c r="D237" s="54"/>
      <c r="E237" s="53">
        <v>4.4234669999999996</v>
      </c>
    </row>
    <row r="238" spans="1:9" ht="12.75" customHeight="1" x14ac:dyDescent="0.2">
      <c r="A238" s="18">
        <v>46247</v>
      </c>
      <c r="D238" s="54"/>
      <c r="E238" s="53">
        <v>4.4234669999999996</v>
      </c>
    </row>
    <row r="239" spans="1:9" ht="12.75" customHeight="1" x14ac:dyDescent="0.2">
      <c r="A239" s="18">
        <v>46254</v>
      </c>
      <c r="D239" s="54"/>
      <c r="E239" s="53">
        <v>4.4234669999999996</v>
      </c>
    </row>
    <row r="240" spans="1:9" ht="12.75" customHeight="1" x14ac:dyDescent="0.2">
      <c r="A240" s="18">
        <v>46261</v>
      </c>
      <c r="D240" s="54"/>
      <c r="E240" s="53">
        <v>4.4234669999999996</v>
      </c>
    </row>
    <row r="241" spans="1:5" ht="12.75" customHeight="1" x14ac:dyDescent="0.2">
      <c r="A241" s="18">
        <v>46268</v>
      </c>
      <c r="D241" s="54"/>
      <c r="E241" s="53">
        <v>4.4234669999999996</v>
      </c>
    </row>
    <row r="242" spans="1:5" ht="12.75" customHeight="1" x14ac:dyDescent="0.2">
      <c r="A242" s="18">
        <v>46275</v>
      </c>
      <c r="D242" s="54"/>
      <c r="E242" s="53">
        <v>4.4234669999999996</v>
      </c>
    </row>
    <row r="243" spans="1:5" ht="12.75" customHeight="1" x14ac:dyDescent="0.2">
      <c r="A243" s="18">
        <v>46282</v>
      </c>
      <c r="D243" s="54"/>
      <c r="E243" s="53">
        <v>4.4234669999999996</v>
      </c>
    </row>
    <row r="244" spans="1:5" ht="12.75" customHeight="1" x14ac:dyDescent="0.2">
      <c r="A244" s="18">
        <v>46289</v>
      </c>
      <c r="D244" s="54"/>
      <c r="E244" s="53">
        <v>4.4234669999999996</v>
      </c>
    </row>
    <row r="245" spans="1:5" x14ac:dyDescent="0.2">
      <c r="A245" s="18"/>
    </row>
    <row r="246" spans="1:5" x14ac:dyDescent="0.2">
      <c r="A246" s="18"/>
    </row>
    <row r="247" spans="1:5" x14ac:dyDescent="0.2">
      <c r="A247" s="18"/>
    </row>
    <row r="248" spans="1:5" x14ac:dyDescent="0.2">
      <c r="A248" s="18"/>
    </row>
    <row r="249" spans="1:5" x14ac:dyDescent="0.2">
      <c r="A249" s="18"/>
    </row>
    <row r="250" spans="1:5" x14ac:dyDescent="0.2">
      <c r="A250" s="18"/>
    </row>
    <row r="251" spans="1:5" x14ac:dyDescent="0.2">
      <c r="A251" s="18"/>
    </row>
    <row r="252" spans="1:5" x14ac:dyDescent="0.2">
      <c r="A252" s="18"/>
    </row>
    <row r="253" spans="1:5" x14ac:dyDescent="0.2">
      <c r="A253" s="18"/>
    </row>
    <row r="254" spans="1:5" x14ac:dyDescent="0.2">
      <c r="A254" s="18"/>
    </row>
    <row r="255" spans="1:5" x14ac:dyDescent="0.2">
      <c r="A255" s="18"/>
    </row>
    <row r="256" spans="1:5" x14ac:dyDescent="0.2">
      <c r="A256" s="18"/>
    </row>
    <row r="257" spans="1:1" x14ac:dyDescent="0.2">
      <c r="A257" s="18"/>
    </row>
    <row r="258" spans="1:1" x14ac:dyDescent="0.2">
      <c r="A258" s="18"/>
    </row>
    <row r="259" spans="1:1" x14ac:dyDescent="0.2">
      <c r="A259" s="18"/>
    </row>
    <row r="260" spans="1:1" x14ac:dyDescent="0.2">
      <c r="A260" s="18"/>
    </row>
    <row r="261" spans="1:1" x14ac:dyDescent="0.2">
      <c r="A261" s="18"/>
    </row>
    <row r="262" spans="1:1" x14ac:dyDescent="0.2">
      <c r="A262" s="18"/>
    </row>
    <row r="263" spans="1:1" x14ac:dyDescent="0.2">
      <c r="A263" s="18"/>
    </row>
    <row r="264" spans="1:1" x14ac:dyDescent="0.2">
      <c r="A264" s="18"/>
    </row>
    <row r="265" spans="1:1" x14ac:dyDescent="0.2">
      <c r="A265" s="18"/>
    </row>
    <row r="266" spans="1:1" x14ac:dyDescent="0.2">
      <c r="A266" s="18"/>
    </row>
    <row r="267" spans="1:1" x14ac:dyDescent="0.2">
      <c r="A267" s="18"/>
    </row>
    <row r="268" spans="1:1" x14ac:dyDescent="0.2">
      <c r="A268" s="18"/>
    </row>
    <row r="269" spans="1:1" x14ac:dyDescent="0.2">
      <c r="A269" s="18"/>
    </row>
    <row r="270" spans="1:1" x14ac:dyDescent="0.2">
      <c r="A270" s="18"/>
    </row>
    <row r="271" spans="1:1" x14ac:dyDescent="0.2">
      <c r="A271" s="18"/>
    </row>
    <row r="272" spans="1:1" x14ac:dyDescent="0.2">
      <c r="A272" s="18"/>
    </row>
    <row r="273" spans="1:1" x14ac:dyDescent="0.2">
      <c r="A273" s="18"/>
    </row>
    <row r="274" spans="1:1" x14ac:dyDescent="0.2">
      <c r="A274" s="18"/>
    </row>
    <row r="275" spans="1:1" x14ac:dyDescent="0.2">
      <c r="A275" s="18"/>
    </row>
    <row r="276" spans="1:1" x14ac:dyDescent="0.2">
      <c r="A276" s="18"/>
    </row>
    <row r="277" spans="1:1" x14ac:dyDescent="0.2">
      <c r="A277" s="18"/>
    </row>
    <row r="278" spans="1:1" x14ac:dyDescent="0.2">
      <c r="A278" s="18"/>
    </row>
    <row r="279" spans="1:1" x14ac:dyDescent="0.2">
      <c r="A279" s="18"/>
    </row>
    <row r="280" spans="1:1" x14ac:dyDescent="0.2">
      <c r="A280" s="18"/>
    </row>
    <row r="281" spans="1:1" x14ac:dyDescent="0.2">
      <c r="A281" s="18"/>
    </row>
    <row r="282" spans="1:1" x14ac:dyDescent="0.2">
      <c r="A282" s="18"/>
    </row>
    <row r="283" spans="1:1" x14ac:dyDescent="0.2">
      <c r="A283" s="18"/>
    </row>
    <row r="284" spans="1:1" x14ac:dyDescent="0.2">
      <c r="A284" s="18"/>
    </row>
    <row r="285" spans="1:1" x14ac:dyDescent="0.2">
      <c r="A285" s="18"/>
    </row>
    <row r="286" spans="1:1" x14ac:dyDescent="0.2">
      <c r="A286" s="18"/>
    </row>
    <row r="287" spans="1:1" x14ac:dyDescent="0.2">
      <c r="A287" s="18"/>
    </row>
    <row r="288" spans="1:1" x14ac:dyDescent="0.2">
      <c r="A288" s="18"/>
    </row>
    <row r="289" spans="1:1" x14ac:dyDescent="0.2">
      <c r="A289" s="18"/>
    </row>
    <row r="290" spans="1:1" x14ac:dyDescent="0.2">
      <c r="A290" s="18"/>
    </row>
    <row r="291" spans="1:1" x14ac:dyDescent="0.2">
      <c r="A291" s="18"/>
    </row>
    <row r="292" spans="1:1" x14ac:dyDescent="0.2">
      <c r="A292" s="54"/>
    </row>
    <row r="293" spans="1:1" x14ac:dyDescent="0.2">
      <c r="A293" s="54"/>
    </row>
    <row r="294" spans="1:1" x14ac:dyDescent="0.2">
      <c r="A294" s="54"/>
    </row>
    <row r="295" spans="1:1" x14ac:dyDescent="0.2">
      <c r="A295" s="54"/>
    </row>
    <row r="296" spans="1:1" x14ac:dyDescent="0.2">
      <c r="A296" s="54"/>
    </row>
    <row r="297" spans="1:1" x14ac:dyDescent="0.2">
      <c r="A297" s="54"/>
    </row>
    <row r="298" spans="1:1" x14ac:dyDescent="0.2">
      <c r="A298" s="54"/>
    </row>
    <row r="299" spans="1:1" x14ac:dyDescent="0.2">
      <c r="A299" s="54"/>
    </row>
    <row r="300" spans="1:1" x14ac:dyDescent="0.2">
      <c r="A300" s="54"/>
    </row>
    <row r="301" spans="1:1" x14ac:dyDescent="0.2">
      <c r="A301" s="54"/>
    </row>
    <row r="302" spans="1:1" x14ac:dyDescent="0.2">
      <c r="A302" s="54"/>
    </row>
  </sheetData>
  <pageMargins left="0.75" right="0.75" top="1" bottom="1" header="0.5" footer="0.5"/>
  <pageSetup scale="10" orientation="landscape" horizontalDpi="429496729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2"/>
  <sheetViews>
    <sheetView zoomScaleNormal="100" workbookViewId="0"/>
  </sheetViews>
  <sheetFormatPr defaultColWidth="11.42578125" defaultRowHeight="12.75" x14ac:dyDescent="0.2"/>
  <cols>
    <col min="1" max="12" width="17.5703125" customWidth="1"/>
    <col min="13" max="16" width="10.85546875" customWidth="1"/>
    <col min="17" max="17" width="11.140625" customWidth="1"/>
  </cols>
  <sheetData>
    <row r="1" spans="1:15" ht="15.75" customHeight="1" x14ac:dyDescent="0.2">
      <c r="A1" s="58" t="s">
        <v>65</v>
      </c>
      <c r="B1" s="58"/>
      <c r="C1" s="58"/>
      <c r="D1" s="58"/>
      <c r="E1" s="58"/>
      <c r="F1" s="58"/>
      <c r="G1" s="58"/>
      <c r="H1" s="58"/>
      <c r="I1" s="42"/>
      <c r="J1" s="57"/>
    </row>
    <row r="2" spans="1:15" ht="15.75" customHeight="1" x14ac:dyDescent="0.2">
      <c r="A2" s="56" t="s">
        <v>1</v>
      </c>
      <c r="B2" s="63"/>
      <c r="C2" s="63"/>
      <c r="D2" s="63"/>
      <c r="E2" s="63"/>
      <c r="F2" s="63"/>
      <c r="G2" s="63"/>
      <c r="H2" s="63"/>
      <c r="I2" s="63"/>
      <c r="J2" s="75"/>
    </row>
    <row r="3" spans="1:15" ht="15.75" customHeight="1" x14ac:dyDescent="0.2">
      <c r="A3" s="56"/>
      <c r="B3" s="55" t="s">
        <v>16</v>
      </c>
      <c r="C3" s="29" t="s">
        <v>12</v>
      </c>
      <c r="D3" s="63"/>
      <c r="E3" s="63"/>
      <c r="F3" s="63"/>
      <c r="G3" s="63"/>
      <c r="H3" s="63"/>
      <c r="I3" s="63"/>
      <c r="J3" s="63"/>
    </row>
    <row r="4" spans="1:15" ht="15.75" customHeight="1" x14ac:dyDescent="0.2">
      <c r="A4" s="56"/>
      <c r="B4" s="55" t="s">
        <v>17</v>
      </c>
      <c r="C4" s="29" t="s">
        <v>105</v>
      </c>
      <c r="D4" s="63"/>
      <c r="E4" s="63"/>
      <c r="F4" s="63"/>
      <c r="G4" s="63"/>
      <c r="H4" s="63"/>
      <c r="I4" s="63"/>
      <c r="J4" s="63"/>
    </row>
    <row r="5" spans="1:15" ht="15.75" customHeight="1" x14ac:dyDescent="0.2">
      <c r="A5" s="56"/>
      <c r="B5" s="63"/>
      <c r="C5" s="63"/>
      <c r="D5" s="63"/>
      <c r="E5" s="8" t="s">
        <v>63</v>
      </c>
      <c r="F5" s="8" t="s">
        <v>63</v>
      </c>
      <c r="G5" s="8" t="s">
        <v>63</v>
      </c>
      <c r="H5" s="63"/>
      <c r="I5" s="63"/>
      <c r="J5" s="63"/>
    </row>
    <row r="6" spans="1:15" ht="15.75" customHeight="1" x14ac:dyDescent="0.2">
      <c r="A6" s="56" t="s">
        <v>2</v>
      </c>
      <c r="B6" s="63"/>
      <c r="C6" s="28" t="s">
        <v>13</v>
      </c>
      <c r="D6" s="28" t="s">
        <v>62</v>
      </c>
      <c r="E6" s="28" t="s">
        <v>3</v>
      </c>
      <c r="F6" s="28" t="s">
        <v>9</v>
      </c>
      <c r="G6" s="28" t="s">
        <v>10</v>
      </c>
      <c r="H6" s="63"/>
      <c r="I6" s="63"/>
      <c r="J6" s="63"/>
    </row>
    <row r="7" spans="1:15" ht="15.75" customHeight="1" x14ac:dyDescent="0.2">
      <c r="A7" s="56"/>
      <c r="B7" s="63"/>
      <c r="C7" s="76"/>
      <c r="D7" s="71" t="s">
        <v>8</v>
      </c>
      <c r="E7" s="71" t="s">
        <v>8</v>
      </c>
      <c r="F7" s="71" t="s">
        <v>8</v>
      </c>
      <c r="G7" s="71" t="s">
        <v>8</v>
      </c>
      <c r="H7" s="63"/>
      <c r="I7" s="63"/>
      <c r="J7" s="63"/>
    </row>
    <row r="8" spans="1:15" ht="15.75" customHeight="1" x14ac:dyDescent="0.2">
      <c r="A8" s="56"/>
      <c r="B8" s="55" t="s">
        <v>4</v>
      </c>
      <c r="C8" s="73">
        <v>46023</v>
      </c>
      <c r="D8" s="47">
        <f>J27</f>
        <v>4.5840579149999998</v>
      </c>
      <c r="E8" s="26">
        <f>F41</f>
        <v>0</v>
      </c>
      <c r="F8" s="26">
        <f>K47</f>
        <v>4.5840579149999998</v>
      </c>
      <c r="G8" s="26">
        <f>L47</f>
        <v>4.5840579149999998</v>
      </c>
      <c r="H8" s="63"/>
      <c r="I8" s="63"/>
      <c r="J8" s="63"/>
    </row>
    <row r="9" spans="1:15" ht="15.75" customHeight="1" x14ac:dyDescent="0.2">
      <c r="A9" s="57"/>
      <c r="B9" s="69" t="s">
        <v>11</v>
      </c>
      <c r="C9" s="73" t="s">
        <v>115</v>
      </c>
      <c r="D9" s="47" t="s">
        <v>115</v>
      </c>
      <c r="E9" s="26" t="str">
        <f>F42</f>
        <v>NA</v>
      </c>
      <c r="F9" s="26" t="str">
        <f>K48</f>
        <v>NA</v>
      </c>
      <c r="G9" s="26" t="str">
        <f>L48</f>
        <v>NA</v>
      </c>
      <c r="H9" s="57"/>
      <c r="I9" s="57"/>
      <c r="J9" s="57"/>
    </row>
    <row r="10" spans="1:15" ht="15.75" customHeight="1" x14ac:dyDescent="0.25">
      <c r="A10" s="21"/>
      <c r="C10" s="39"/>
      <c r="D10" s="66"/>
      <c r="E10" s="66"/>
      <c r="F10" s="66"/>
      <c r="H10" s="66"/>
      <c r="I10" s="66"/>
    </row>
    <row r="11" spans="1:15" ht="13.15" customHeight="1" x14ac:dyDescent="0.2">
      <c r="A11" s="35" t="s">
        <v>119</v>
      </c>
      <c r="B11" s="35"/>
      <c r="C11" s="35"/>
      <c r="D11" s="35"/>
      <c r="E11" s="35"/>
      <c r="F11" s="35"/>
      <c r="G11" s="52"/>
      <c r="H11" s="12"/>
      <c r="I11" s="35"/>
      <c r="J11" s="35"/>
    </row>
    <row r="12" spans="1:15" ht="66.75" customHeight="1" x14ac:dyDescent="0.2">
      <c r="A12" s="65" t="s">
        <v>7</v>
      </c>
      <c r="B12" s="65" t="s">
        <v>59</v>
      </c>
      <c r="C12" s="65" t="s">
        <v>44</v>
      </c>
      <c r="D12" s="65" t="s">
        <v>61</v>
      </c>
      <c r="E12" s="65" t="s">
        <v>86</v>
      </c>
      <c r="F12" s="65" t="s">
        <v>85</v>
      </c>
      <c r="G12" s="65" t="s">
        <v>98</v>
      </c>
      <c r="H12" s="65" t="s">
        <v>60</v>
      </c>
      <c r="I12" s="65" t="s">
        <v>96</v>
      </c>
      <c r="J12" s="65" t="s">
        <v>97</v>
      </c>
    </row>
    <row r="13" spans="1:15" ht="13.15" customHeight="1" x14ac:dyDescent="0.2">
      <c r="B13" s="22" t="s">
        <v>8</v>
      </c>
      <c r="C13" s="22"/>
      <c r="D13" s="22" t="s">
        <v>8</v>
      </c>
      <c r="E13" s="22" t="s">
        <v>8</v>
      </c>
      <c r="F13" s="22" t="s">
        <v>5</v>
      </c>
      <c r="G13" s="22"/>
      <c r="H13" s="22" t="s">
        <v>8</v>
      </c>
      <c r="I13" s="22" t="s">
        <v>8</v>
      </c>
      <c r="J13" s="22" t="s">
        <v>8</v>
      </c>
    </row>
    <row r="14" spans="1:15" ht="13.15" customHeight="1" x14ac:dyDescent="0.2">
      <c r="A14" s="31" t="s">
        <v>137</v>
      </c>
      <c r="B14" s="53"/>
      <c r="C14" s="67" t="s">
        <v>139</v>
      </c>
      <c r="D14" s="53">
        <v>4.6050000000000004</v>
      </c>
      <c r="E14" s="53">
        <v>0.12102499999999999</v>
      </c>
      <c r="F14" s="53">
        <v>6.34</v>
      </c>
      <c r="G14" s="31" t="s">
        <v>127</v>
      </c>
      <c r="H14" s="53">
        <f>IF(D14="","",D14+E14)</f>
        <v>4.7260250000000008</v>
      </c>
      <c r="I14" s="53">
        <f>IF(B14="",H14,B14)</f>
        <v>4.7260250000000008</v>
      </c>
      <c r="J14" s="53">
        <f t="shared" ref="J14:J25" si="0">(I14*F14)/100</f>
        <v>0.29962998500000004</v>
      </c>
      <c r="L14" s="6"/>
      <c r="M14" s="62"/>
      <c r="O14" s="62"/>
    </row>
    <row r="15" spans="1:15" ht="13.15" customHeight="1" x14ac:dyDescent="0.2">
      <c r="A15" s="31" t="s">
        <v>140</v>
      </c>
      <c r="B15" s="53"/>
      <c r="C15" s="67" t="s">
        <v>139</v>
      </c>
      <c r="D15" s="53">
        <v>4.6050000000000004</v>
      </c>
      <c r="E15" s="53">
        <v>-0.25309999999999999</v>
      </c>
      <c r="F15" s="53">
        <v>14</v>
      </c>
      <c r="G15" s="31" t="s">
        <v>127</v>
      </c>
      <c r="H15" s="53">
        <f t="shared" ref="H15:H25" si="1">IF(D15="","",D15+E15)</f>
        <v>4.3519000000000005</v>
      </c>
      <c r="I15" s="53">
        <f t="shared" ref="I15:I24" si="2">IF(B15="",IF(H15="",AVERAGE(I14,I16),H15),B15)</f>
        <v>4.3519000000000005</v>
      </c>
      <c r="J15" s="53">
        <f t="shared" si="0"/>
        <v>0.60926600000000009</v>
      </c>
      <c r="L15" s="6"/>
      <c r="M15" s="62"/>
      <c r="O15" s="62"/>
    </row>
    <row r="16" spans="1:15" ht="13.15" customHeight="1" x14ac:dyDescent="0.2">
      <c r="A16" s="31" t="s">
        <v>141</v>
      </c>
      <c r="B16" s="53"/>
      <c r="C16" s="67" t="s">
        <v>139</v>
      </c>
      <c r="D16" s="53">
        <v>4.6050000000000004</v>
      </c>
      <c r="E16" s="53">
        <v>-0.23017499999999999</v>
      </c>
      <c r="F16" s="53">
        <v>11.5</v>
      </c>
      <c r="G16" s="31" t="s">
        <v>127</v>
      </c>
      <c r="H16" s="53">
        <f t="shared" si="1"/>
        <v>4.3748250000000004</v>
      </c>
      <c r="I16" s="53">
        <f t="shared" si="2"/>
        <v>4.3748250000000004</v>
      </c>
      <c r="J16" s="53">
        <f t="shared" si="0"/>
        <v>0.50310487500000012</v>
      </c>
      <c r="L16" s="6"/>
      <c r="M16" s="62"/>
      <c r="O16" s="62"/>
    </row>
    <row r="17" spans="1:15" ht="13.15" customHeight="1" x14ac:dyDescent="0.2">
      <c r="A17" s="31" t="s">
        <v>139</v>
      </c>
      <c r="B17" s="53"/>
      <c r="C17" s="67" t="s">
        <v>142</v>
      </c>
      <c r="D17" s="53">
        <v>4.7350000000000003</v>
      </c>
      <c r="E17" s="53">
        <v>-0.2228</v>
      </c>
      <c r="F17" s="53">
        <v>9.6</v>
      </c>
      <c r="G17" s="31" t="s">
        <v>127</v>
      </c>
      <c r="H17" s="53">
        <f t="shared" si="1"/>
        <v>4.5122</v>
      </c>
      <c r="I17" s="53">
        <f t="shared" si="2"/>
        <v>4.5122</v>
      </c>
      <c r="J17" s="53">
        <f t="shared" si="0"/>
        <v>0.43317119999999998</v>
      </c>
      <c r="L17" s="6"/>
      <c r="M17" s="62"/>
      <c r="O17" s="62"/>
    </row>
    <row r="18" spans="1:15" ht="13.15" customHeight="1" x14ac:dyDescent="0.2">
      <c r="A18" s="31" t="s">
        <v>143</v>
      </c>
      <c r="B18" s="53"/>
      <c r="C18" s="67" t="s">
        <v>142</v>
      </c>
      <c r="D18" s="53">
        <v>4.7350000000000003</v>
      </c>
      <c r="E18" s="53">
        <v>-0.36099999999999999</v>
      </c>
      <c r="F18" s="53">
        <v>14.44</v>
      </c>
      <c r="G18" s="31" t="s">
        <v>127</v>
      </c>
      <c r="H18" s="53">
        <f t="shared" si="1"/>
        <v>4.3740000000000006</v>
      </c>
      <c r="I18" s="53">
        <f t="shared" si="2"/>
        <v>4.3740000000000006</v>
      </c>
      <c r="J18" s="53">
        <f t="shared" si="0"/>
        <v>0.63160559999999999</v>
      </c>
      <c r="L18" s="6"/>
      <c r="M18" s="62"/>
      <c r="O18" s="62"/>
    </row>
    <row r="19" spans="1:15" ht="13.15" customHeight="1" x14ac:dyDescent="0.2">
      <c r="A19" s="31" t="s">
        <v>144</v>
      </c>
      <c r="B19" s="53"/>
      <c r="C19" s="67" t="s">
        <v>142</v>
      </c>
      <c r="D19" s="53">
        <v>4.7350000000000003</v>
      </c>
      <c r="E19" s="53">
        <v>-0.24862500000000001</v>
      </c>
      <c r="F19" s="53">
        <v>7.34</v>
      </c>
      <c r="G19" s="31" t="s">
        <v>127</v>
      </c>
      <c r="H19" s="53">
        <f t="shared" si="1"/>
        <v>4.4863750000000007</v>
      </c>
      <c r="I19" s="53">
        <f t="shared" si="2"/>
        <v>4.4863750000000007</v>
      </c>
      <c r="J19" s="53">
        <f t="shared" si="0"/>
        <v>0.32929992500000005</v>
      </c>
      <c r="L19" s="6"/>
      <c r="M19" s="62"/>
      <c r="O19" s="62"/>
    </row>
    <row r="20" spans="1:15" ht="13.15" customHeight="1" x14ac:dyDescent="0.2">
      <c r="A20" s="31" t="s">
        <v>142</v>
      </c>
      <c r="B20" s="53"/>
      <c r="C20" s="67" t="s">
        <v>145</v>
      </c>
      <c r="D20" s="53">
        <v>4.8025000000000002</v>
      </c>
      <c r="E20" s="53">
        <v>-0.23907500000000001</v>
      </c>
      <c r="F20" s="53">
        <v>7.36</v>
      </c>
      <c r="G20" s="31" t="s">
        <v>127</v>
      </c>
      <c r="H20" s="53">
        <f t="shared" si="1"/>
        <v>4.5634250000000005</v>
      </c>
      <c r="I20" s="53">
        <f t="shared" si="2"/>
        <v>4.5634250000000005</v>
      </c>
      <c r="J20" s="53">
        <f t="shared" si="0"/>
        <v>0.33586808000000007</v>
      </c>
      <c r="L20" s="6"/>
      <c r="M20" s="62"/>
      <c r="O20" s="62"/>
    </row>
    <row r="21" spans="1:15" ht="13.15" customHeight="1" x14ac:dyDescent="0.2">
      <c r="A21" s="31" t="s">
        <v>146</v>
      </c>
      <c r="B21" s="53"/>
      <c r="C21" s="67" t="s">
        <v>145</v>
      </c>
      <c r="D21" s="53">
        <v>4.8025000000000002</v>
      </c>
      <c r="E21" s="53">
        <v>-0.30554999999999999</v>
      </c>
      <c r="F21" s="53">
        <v>6.22</v>
      </c>
      <c r="G21" s="31" t="s">
        <v>127</v>
      </c>
      <c r="H21" s="53">
        <f t="shared" si="1"/>
        <v>4.49695</v>
      </c>
      <c r="I21" s="53">
        <f t="shared" si="2"/>
        <v>4.49695</v>
      </c>
      <c r="J21" s="53">
        <f t="shared" si="0"/>
        <v>0.27971028999999997</v>
      </c>
      <c r="L21" s="6"/>
      <c r="M21" s="62"/>
      <c r="O21" s="62"/>
    </row>
    <row r="22" spans="1:15" ht="13.15" customHeight="1" x14ac:dyDescent="0.2">
      <c r="A22" s="31" t="s">
        <v>145</v>
      </c>
      <c r="B22" s="53"/>
      <c r="C22" s="67" t="s">
        <v>147</v>
      </c>
      <c r="D22" s="53">
        <v>4.8375000000000004</v>
      </c>
      <c r="E22" s="53">
        <v>-0.14219999999999999</v>
      </c>
      <c r="F22" s="53">
        <v>5.28</v>
      </c>
      <c r="G22" s="31" t="s">
        <v>127</v>
      </c>
      <c r="H22" s="53">
        <f t="shared" si="1"/>
        <v>4.6953000000000005</v>
      </c>
      <c r="I22" s="53">
        <f t="shared" si="2"/>
        <v>4.6953000000000005</v>
      </c>
      <c r="J22" s="53">
        <f t="shared" si="0"/>
        <v>0.24791184000000005</v>
      </c>
      <c r="L22" s="6"/>
      <c r="M22" s="62"/>
      <c r="O22" s="62"/>
    </row>
    <row r="23" spans="1:15" ht="13.15" customHeight="1" x14ac:dyDescent="0.2">
      <c r="A23" s="31" t="s">
        <v>148</v>
      </c>
      <c r="B23" s="53"/>
      <c r="C23" s="67" t="s">
        <v>147</v>
      </c>
      <c r="D23" s="53">
        <v>4.8375000000000004</v>
      </c>
      <c r="E23" s="53">
        <v>-4.1924999999999997E-2</v>
      </c>
      <c r="F23" s="53">
        <v>6.24</v>
      </c>
      <c r="G23" s="31" t="s">
        <v>127</v>
      </c>
      <c r="H23" s="53">
        <f t="shared" si="1"/>
        <v>4.7955750000000004</v>
      </c>
      <c r="I23" s="53">
        <f t="shared" si="2"/>
        <v>4.7955750000000004</v>
      </c>
      <c r="J23" s="53">
        <f t="shared" si="0"/>
        <v>0.29924388000000002</v>
      </c>
      <c r="L23" s="6"/>
      <c r="M23" s="62"/>
      <c r="O23" s="62"/>
    </row>
    <row r="24" spans="1:15" ht="13.15" customHeight="1" x14ac:dyDescent="0.2">
      <c r="A24" s="31" t="s">
        <v>147</v>
      </c>
      <c r="B24" s="53"/>
      <c r="C24" s="67" t="s">
        <v>149</v>
      </c>
      <c r="D24" s="53">
        <v>4.6524999999999999</v>
      </c>
      <c r="E24" s="53">
        <v>0.64962500000000001</v>
      </c>
      <c r="F24" s="53">
        <v>5.44</v>
      </c>
      <c r="G24" s="31" t="s">
        <v>127</v>
      </c>
      <c r="H24" s="53">
        <f t="shared" si="1"/>
        <v>5.3021250000000002</v>
      </c>
      <c r="I24" s="53">
        <f t="shared" si="2"/>
        <v>5.3021250000000002</v>
      </c>
      <c r="J24" s="53">
        <f t="shared" si="0"/>
        <v>0.28843560000000001</v>
      </c>
      <c r="L24" s="6"/>
      <c r="M24" s="62"/>
      <c r="O24" s="62"/>
    </row>
    <row r="25" spans="1:15" ht="13.15" customHeight="1" x14ac:dyDescent="0.2">
      <c r="A25" s="31" t="s">
        <v>150</v>
      </c>
      <c r="B25" s="53"/>
      <c r="C25" s="67" t="s">
        <v>149</v>
      </c>
      <c r="D25" s="53">
        <v>4.6524999999999999</v>
      </c>
      <c r="E25" s="53">
        <v>0.58484999999999998</v>
      </c>
      <c r="F25" s="53">
        <v>6.24</v>
      </c>
      <c r="G25" s="31" t="s">
        <v>127</v>
      </c>
      <c r="H25" s="53">
        <f t="shared" si="1"/>
        <v>5.2373500000000002</v>
      </c>
      <c r="I25" s="53">
        <f>IF(B25="",H25,B25)</f>
        <v>5.2373500000000002</v>
      </c>
      <c r="J25" s="53">
        <f t="shared" si="0"/>
        <v>0.32681063999999999</v>
      </c>
      <c r="L25" s="6"/>
      <c r="M25" s="62"/>
      <c r="O25" s="62"/>
    </row>
    <row r="26" spans="1:15" ht="13.15" customHeight="1" x14ac:dyDescent="0.2">
      <c r="A26" s="31"/>
      <c r="B26" s="6"/>
      <c r="C26" s="67"/>
      <c r="D26" s="6"/>
      <c r="E26" s="6"/>
      <c r="F26" s="6"/>
      <c r="G26" s="31"/>
      <c r="H26" s="6"/>
      <c r="I26" s="6"/>
      <c r="J26" s="6"/>
      <c r="L26" s="6"/>
      <c r="M26" s="62"/>
      <c r="O26" s="62"/>
    </row>
    <row r="27" spans="1:15" ht="13.15" customHeight="1" x14ac:dyDescent="0.2">
      <c r="A27" s="60"/>
      <c r="B27" s="50"/>
      <c r="C27" s="50"/>
      <c r="D27" s="50"/>
      <c r="E27" s="33"/>
      <c r="F27" s="38"/>
      <c r="G27" s="38"/>
      <c r="H27" s="34"/>
      <c r="I27" s="25" t="s">
        <v>64</v>
      </c>
      <c r="J27" s="32">
        <f>SUM(J14:J25)</f>
        <v>4.5840579149999998</v>
      </c>
      <c r="K27" s="62"/>
    </row>
    <row r="28" spans="1:15" ht="12.75" customHeight="1" x14ac:dyDescent="0.2">
      <c r="A28" s="14" t="s">
        <v>6</v>
      </c>
      <c r="D28" s="37"/>
      <c r="F28" s="49"/>
      <c r="H28" s="37"/>
    </row>
    <row r="29" spans="1:15" ht="12.75" customHeight="1" x14ac:dyDescent="0.2">
      <c r="A29" s="14" t="s">
        <v>100</v>
      </c>
    </row>
    <row r="30" spans="1:15" ht="12.75" customHeight="1" x14ac:dyDescent="0.2">
      <c r="A30" s="14" t="s">
        <v>101</v>
      </c>
    </row>
    <row r="31" spans="1:15" ht="12.75" customHeight="1" x14ac:dyDescent="0.2">
      <c r="A31" s="14" t="s">
        <v>99</v>
      </c>
      <c r="L31" s="27"/>
    </row>
    <row r="32" spans="1:15" ht="12.75" customHeight="1" x14ac:dyDescent="0.2">
      <c r="L32" s="27"/>
    </row>
    <row r="33" spans="1:12" x14ac:dyDescent="0.2">
      <c r="B33" s="6"/>
      <c r="C33" s="6"/>
      <c r="D33" s="6"/>
      <c r="E33" s="6"/>
      <c r="F33" s="6"/>
      <c r="G33" s="6"/>
      <c r="L33" s="27"/>
    </row>
    <row r="34" spans="1:12" ht="13.5" customHeight="1" x14ac:dyDescent="0.2">
      <c r="A34" s="9" t="s">
        <v>73</v>
      </c>
      <c r="B34" s="64"/>
      <c r="C34" s="64"/>
      <c r="D34" s="64"/>
      <c r="E34" s="64"/>
      <c r="F34" s="64"/>
      <c r="G34" s="64"/>
      <c r="H34" s="59"/>
      <c r="I34" s="59"/>
      <c r="L34" s="7"/>
    </row>
    <row r="35" spans="1:12" ht="51" customHeight="1" x14ac:dyDescent="0.2">
      <c r="A35" s="65"/>
      <c r="B35" s="15" t="s">
        <v>106</v>
      </c>
      <c r="C35" s="15" t="s">
        <v>23</v>
      </c>
      <c r="D35" s="15" t="s">
        <v>24</v>
      </c>
      <c r="E35" s="15" t="s">
        <v>25</v>
      </c>
      <c r="F35" s="15" t="s">
        <v>30</v>
      </c>
      <c r="G35" s="15" t="s">
        <v>107</v>
      </c>
      <c r="H35" s="15" t="s">
        <v>15</v>
      </c>
      <c r="I35" s="15" t="s">
        <v>108</v>
      </c>
      <c r="L35" s="48"/>
    </row>
    <row r="36" spans="1:12" ht="13.5" customHeight="1" x14ac:dyDescent="0.2">
      <c r="A36" s="65"/>
      <c r="B36" s="2">
        <v>4.0999999999999996</v>
      </c>
      <c r="C36" s="17">
        <v>4.53</v>
      </c>
      <c r="D36" s="17">
        <v>6</v>
      </c>
      <c r="E36" s="17">
        <v>6.54</v>
      </c>
      <c r="F36" s="17">
        <v>4.55</v>
      </c>
      <c r="G36" s="17">
        <v>4.24</v>
      </c>
      <c r="H36" s="17">
        <f>(SUM(C36+D36+E36+F36+G36)-MAX(C36:G36)-MIN(C36:G36))/3</f>
        <v>5.0266666666666664</v>
      </c>
      <c r="I36" s="17">
        <f>MIN(B36*1.15,MAX(B36,H36*0.88))</f>
        <v>4.4234666666666662</v>
      </c>
      <c r="J36" s="44"/>
      <c r="L36" s="48"/>
    </row>
    <row r="37" spans="1:12" x14ac:dyDescent="0.2">
      <c r="A37" s="40"/>
      <c r="B37" s="44"/>
      <c r="C37" s="44"/>
      <c r="D37" s="44"/>
      <c r="E37" s="44"/>
      <c r="F37" s="44"/>
      <c r="G37" s="44"/>
      <c r="H37" s="44"/>
      <c r="I37" s="44"/>
      <c r="J37" s="44"/>
      <c r="L37" s="48"/>
    </row>
    <row r="38" spans="1:12" x14ac:dyDescent="0.2">
      <c r="A38" s="40"/>
      <c r="B38" s="44"/>
      <c r="C38" s="44"/>
      <c r="D38" s="44"/>
      <c r="E38" s="44"/>
      <c r="F38" s="44"/>
      <c r="G38" s="44"/>
      <c r="H38" s="44"/>
      <c r="I38" s="44"/>
      <c r="J38" s="44"/>
      <c r="L38" s="48"/>
    </row>
    <row r="39" spans="1:12" ht="13.5" customHeight="1" x14ac:dyDescent="0.2">
      <c r="A39" s="9" t="s">
        <v>76</v>
      </c>
      <c r="B39" s="59"/>
      <c r="C39" s="50"/>
      <c r="D39" s="50"/>
      <c r="E39" s="50"/>
      <c r="F39" s="50"/>
      <c r="G39" s="50"/>
      <c r="L39" s="27"/>
    </row>
    <row r="40" spans="1:12" ht="51" customHeight="1" x14ac:dyDescent="0.2">
      <c r="A40" s="4"/>
      <c r="B40" s="15" t="s">
        <v>108</v>
      </c>
      <c r="C40" s="10" t="s">
        <v>109</v>
      </c>
      <c r="D40" s="15" t="s">
        <v>110</v>
      </c>
      <c r="E40" s="15" t="s">
        <v>111</v>
      </c>
      <c r="F40" s="3" t="s">
        <v>112</v>
      </c>
      <c r="G40" s="15" t="s">
        <v>113</v>
      </c>
      <c r="L40" s="27"/>
    </row>
    <row r="41" spans="1:12" x14ac:dyDescent="0.2">
      <c r="A41" s="74" t="s">
        <v>45</v>
      </c>
      <c r="B41" s="70">
        <f>I36</f>
        <v>4.4234666666666662</v>
      </c>
      <c r="C41" s="24">
        <f>D8</f>
        <v>4.5840579149999998</v>
      </c>
      <c r="D41" s="70">
        <v>2.42</v>
      </c>
      <c r="E41" s="70">
        <f>MAX(C41,D41)</f>
        <v>4.5840579149999998</v>
      </c>
      <c r="F41" s="20">
        <f>MAX(B41-E41,0)</f>
        <v>0</v>
      </c>
      <c r="G41" s="70">
        <f>B41-D41</f>
        <v>2.0034666666666663</v>
      </c>
      <c r="L41" s="27"/>
    </row>
    <row r="42" spans="1:12" ht="13.5" customHeight="1" x14ac:dyDescent="0.2">
      <c r="A42" s="68" t="s">
        <v>0</v>
      </c>
      <c r="B42" s="23">
        <f>I36</f>
        <v>4.4234666666666662</v>
      </c>
      <c r="C42" s="72" t="str">
        <f>D9</f>
        <v>NA</v>
      </c>
      <c r="D42" s="23">
        <f>D41</f>
        <v>2.42</v>
      </c>
      <c r="E42" s="23" t="str">
        <f>IF(EXACT(C42,"NA"),"NA",MAX(C42,D42))</f>
        <v>NA</v>
      </c>
      <c r="F42" s="30" t="str">
        <f>IF(EXACT(C42,"NA"),"NA",MAX(B42-E42,0))</f>
        <v>NA</v>
      </c>
      <c r="G42" s="23">
        <f>B42-D42</f>
        <v>2.0034666666666663</v>
      </c>
      <c r="L42" s="27"/>
    </row>
    <row r="43" spans="1:12" x14ac:dyDescent="0.2">
      <c r="B43" s="44"/>
      <c r="C43" s="44"/>
      <c r="D43" s="44"/>
      <c r="E43" s="44"/>
      <c r="F43" s="44"/>
      <c r="G43" s="44"/>
      <c r="L43" s="27"/>
    </row>
    <row r="44" spans="1:12" x14ac:dyDescent="0.2">
      <c r="B44" s="44"/>
      <c r="C44" s="44"/>
      <c r="D44" s="44"/>
      <c r="E44" s="44"/>
      <c r="F44" s="44"/>
      <c r="G44" s="44"/>
      <c r="L44" s="27"/>
    </row>
    <row r="45" spans="1:12" ht="13.5" customHeight="1" x14ac:dyDescent="0.2">
      <c r="A45" s="1" t="s">
        <v>26</v>
      </c>
      <c r="B45" s="50"/>
      <c r="C45" s="50"/>
      <c r="D45" s="50"/>
      <c r="E45" s="50"/>
      <c r="F45" s="50"/>
      <c r="G45" s="50"/>
      <c r="H45" s="60"/>
      <c r="I45" s="60"/>
      <c r="J45" s="60"/>
      <c r="K45" s="60"/>
      <c r="L45" s="46"/>
    </row>
    <row r="46" spans="1:12" ht="51" customHeight="1" x14ac:dyDescent="0.2">
      <c r="A46" s="65"/>
      <c r="B46" s="15" t="s">
        <v>108</v>
      </c>
      <c r="C46" s="16" t="s">
        <v>19</v>
      </c>
      <c r="D46" s="16" t="s">
        <v>20</v>
      </c>
      <c r="E46" s="16" t="s">
        <v>21</v>
      </c>
      <c r="F46" s="16" t="s">
        <v>32</v>
      </c>
      <c r="G46" s="16" t="s">
        <v>114</v>
      </c>
      <c r="H46" s="16" t="s">
        <v>116</v>
      </c>
      <c r="I46" s="45" t="s">
        <v>109</v>
      </c>
      <c r="J46" s="16" t="s">
        <v>110</v>
      </c>
      <c r="K46" s="11" t="s">
        <v>117</v>
      </c>
      <c r="L46" s="3" t="s">
        <v>118</v>
      </c>
    </row>
    <row r="47" spans="1:12" x14ac:dyDescent="0.2">
      <c r="A47" s="74" t="s">
        <v>45</v>
      </c>
      <c r="B47" s="53">
        <f>I36</f>
        <v>4.4234666666666662</v>
      </c>
      <c r="C47" s="53">
        <f>MAX(C36,B47)</f>
        <v>4.53</v>
      </c>
      <c r="D47" s="53">
        <f>MAX(D36,B47)</f>
        <v>6</v>
      </c>
      <c r="E47" s="53">
        <f>MAX(E36,B47)</f>
        <v>6.54</v>
      </c>
      <c r="F47" s="53">
        <f>MAX(F36,B47)</f>
        <v>4.55</v>
      </c>
      <c r="G47" s="53">
        <f>MAX(G36,B47)</f>
        <v>4.4234666666666662</v>
      </c>
      <c r="H47" s="19">
        <f>(SUM(C47+D47+E47+F47+G47)-MAX(C47:G47)-MIN(C47:G47))/3</f>
        <v>5.0266666666666673</v>
      </c>
      <c r="I47" s="36">
        <f>D8</f>
        <v>4.5840579149999998</v>
      </c>
      <c r="J47" s="53">
        <f>D41</f>
        <v>2.42</v>
      </c>
      <c r="K47" s="41">
        <f>MAX(I47,J47)</f>
        <v>4.5840579149999998</v>
      </c>
      <c r="L47" s="20">
        <f>MAX(I47,J47)</f>
        <v>4.5840579149999998</v>
      </c>
    </row>
    <row r="48" spans="1:12" ht="13.5" customHeight="1" x14ac:dyDescent="0.2">
      <c r="A48" s="68" t="s">
        <v>0</v>
      </c>
      <c r="B48" s="33">
        <f t="shared" ref="B48:H48" si="3">B47</f>
        <v>4.4234666666666662</v>
      </c>
      <c r="C48" s="33">
        <f t="shared" si="3"/>
        <v>4.53</v>
      </c>
      <c r="D48" s="33">
        <f t="shared" si="3"/>
        <v>6</v>
      </c>
      <c r="E48" s="33">
        <f t="shared" si="3"/>
        <v>6.54</v>
      </c>
      <c r="F48" s="33">
        <f t="shared" si="3"/>
        <v>4.55</v>
      </c>
      <c r="G48" s="33">
        <f t="shared" si="3"/>
        <v>4.4234666666666662</v>
      </c>
      <c r="H48" s="33">
        <f t="shared" si="3"/>
        <v>5.0266666666666673</v>
      </c>
      <c r="I48" s="5" t="str">
        <f>D9</f>
        <v>NA</v>
      </c>
      <c r="J48" s="33">
        <f>D41</f>
        <v>2.42</v>
      </c>
      <c r="K48" s="13" t="str">
        <f>IF(EXACT(I48,"NA"),"NA",MAX(I48,J48))</f>
        <v>NA</v>
      </c>
      <c r="L48" s="13" t="str">
        <f>IF(EXACT(I48,"NA"),"NA",MAX(I48,J48))</f>
        <v>NA</v>
      </c>
    </row>
    <row r="49" spans="1:1" x14ac:dyDescent="0.2">
      <c r="A49" s="14"/>
    </row>
    <row r="50" spans="1:1" x14ac:dyDescent="0.2">
      <c r="A50" s="14"/>
    </row>
    <row r="93" spans="1:16" ht="12.75" customHeight="1" x14ac:dyDescent="0.2">
      <c r="A93" s="51"/>
    </row>
    <row r="94" spans="1:16" ht="12.75" customHeight="1" x14ac:dyDescent="0.2">
      <c r="A94" s="51"/>
    </row>
    <row r="95" spans="1:16" x14ac:dyDescent="0.2">
      <c r="A95" s="35" t="s">
        <v>69</v>
      </c>
      <c r="B95" s="14"/>
      <c r="C95" s="14"/>
      <c r="D95" s="14"/>
      <c r="E95" s="14"/>
      <c r="F95" s="14"/>
      <c r="G95" s="14"/>
      <c r="H95" s="14"/>
      <c r="I95" s="14"/>
      <c r="J95" s="14"/>
      <c r="K95" s="14"/>
      <c r="L95" s="14"/>
      <c r="M95" s="14"/>
      <c r="N95" s="14"/>
      <c r="O95" s="14"/>
      <c r="P95" s="14"/>
    </row>
    <row r="96" spans="1:16" ht="13.5" customHeight="1" x14ac:dyDescent="0.2">
      <c r="A96" s="1" t="s">
        <v>120</v>
      </c>
      <c r="B96" s="60"/>
      <c r="C96" s="60"/>
      <c r="D96" s="60"/>
      <c r="E96" s="60"/>
      <c r="F96" s="60"/>
      <c r="G96" s="60"/>
      <c r="H96" s="60"/>
      <c r="I96" s="60"/>
      <c r="J96" s="14"/>
      <c r="K96" s="14"/>
      <c r="L96" s="14"/>
      <c r="M96" s="14"/>
      <c r="N96" s="14"/>
      <c r="O96" s="14"/>
      <c r="P96" s="14"/>
    </row>
    <row r="97" spans="1:16" ht="66" customHeight="1" x14ac:dyDescent="0.2">
      <c r="A97" s="4" t="s">
        <v>14</v>
      </c>
      <c r="B97" s="4" t="s">
        <v>66</v>
      </c>
      <c r="C97" s="4" t="s">
        <v>67</v>
      </c>
      <c r="D97" s="4" t="s">
        <v>50</v>
      </c>
      <c r="E97" s="65" t="s">
        <v>104</v>
      </c>
      <c r="F97" s="4" t="s">
        <v>46</v>
      </c>
      <c r="G97" s="4" t="s">
        <v>47</v>
      </c>
      <c r="H97" s="4" t="s">
        <v>48</v>
      </c>
      <c r="I97" s="4" t="s">
        <v>49</v>
      </c>
      <c r="J97" s="6"/>
      <c r="K97" s="6"/>
      <c r="L97" s="6"/>
      <c r="M97" s="6"/>
      <c r="N97" s="6"/>
      <c r="O97" s="6"/>
      <c r="P97" s="6"/>
    </row>
    <row r="98" spans="1:16" ht="12.75" customHeight="1" x14ac:dyDescent="0.2">
      <c r="A98" s="14"/>
      <c r="B98" s="31" t="s">
        <v>8</v>
      </c>
      <c r="C98" s="31" t="s">
        <v>8</v>
      </c>
      <c r="E98" s="31" t="s">
        <v>8</v>
      </c>
      <c r="F98" s="31" t="s">
        <v>8</v>
      </c>
      <c r="G98" s="31" t="s">
        <v>8</v>
      </c>
      <c r="H98" s="31" t="s">
        <v>8</v>
      </c>
      <c r="I98" s="31" t="s">
        <v>8</v>
      </c>
      <c r="J98" s="22"/>
      <c r="K98" s="22"/>
      <c r="L98" s="22"/>
      <c r="M98" s="22"/>
      <c r="N98" s="14"/>
    </row>
    <row r="99" spans="1:16" ht="12.75" customHeight="1" x14ac:dyDescent="0.2">
      <c r="A99" s="18">
        <v>45645</v>
      </c>
      <c r="B99" s="53">
        <v>4.4122019999999997</v>
      </c>
      <c r="C99" s="53"/>
      <c r="D99" s="18"/>
      <c r="E99" s="53">
        <v>4.4234669999999996</v>
      </c>
      <c r="F99" s="53">
        <v>1.1264E-2</v>
      </c>
      <c r="G99" s="53"/>
      <c r="H99" s="53">
        <v>4.4122019999999997</v>
      </c>
      <c r="I99" s="53"/>
      <c r="J99" s="6"/>
      <c r="K99" s="53"/>
      <c r="L99" s="53"/>
      <c r="M99" s="53"/>
    </row>
    <row r="100" spans="1:16" ht="12.75" customHeight="1" x14ac:dyDescent="0.2">
      <c r="A100" s="18">
        <v>45652</v>
      </c>
      <c r="B100" s="53">
        <v>4.4770159999999999</v>
      </c>
      <c r="C100" s="53"/>
      <c r="D100" s="18"/>
      <c r="E100" s="53">
        <v>4.4234669999999996</v>
      </c>
      <c r="F100" s="53">
        <v>0</v>
      </c>
      <c r="G100" s="53"/>
      <c r="H100" s="53">
        <v>4.4770159999999999</v>
      </c>
      <c r="I100" s="53"/>
      <c r="J100" s="6"/>
      <c r="K100" s="53"/>
      <c r="L100" s="53"/>
      <c r="M100" s="53"/>
      <c r="N100" s="14"/>
    </row>
    <row r="101" spans="1:16" ht="12.75" customHeight="1" x14ac:dyDescent="0.2">
      <c r="A101" s="18">
        <v>45659</v>
      </c>
      <c r="B101" s="53">
        <v>4.5073489999999996</v>
      </c>
      <c r="C101" s="53"/>
      <c r="D101" s="18"/>
      <c r="E101" s="53">
        <v>4.4234669999999996</v>
      </c>
      <c r="F101" s="53">
        <v>0</v>
      </c>
      <c r="G101" s="53"/>
      <c r="H101" s="53">
        <v>4.5073489999999996</v>
      </c>
      <c r="I101" s="53"/>
      <c r="J101" s="6"/>
      <c r="K101" s="53"/>
      <c r="L101" s="53"/>
      <c r="M101" s="53"/>
      <c r="N101" s="14"/>
    </row>
    <row r="102" spans="1:16" ht="12.75" customHeight="1" x14ac:dyDescent="0.2">
      <c r="A102" s="18">
        <v>45666</v>
      </c>
      <c r="B102" s="53">
        <v>4.501277</v>
      </c>
      <c r="C102" s="53"/>
      <c r="D102" s="18"/>
      <c r="E102" s="53">
        <v>4.4234669999999996</v>
      </c>
      <c r="F102" s="53">
        <v>0</v>
      </c>
      <c r="G102" s="53"/>
      <c r="H102" s="53">
        <v>4.501277</v>
      </c>
      <c r="I102" s="53"/>
      <c r="J102" s="6"/>
      <c r="K102" s="53"/>
      <c r="L102" s="53"/>
      <c r="M102" s="53"/>
      <c r="N102" s="14"/>
    </row>
    <row r="103" spans="1:16" ht="12.75" customHeight="1" x14ac:dyDescent="0.2">
      <c r="A103" s="18">
        <v>45673</v>
      </c>
      <c r="B103" s="53">
        <v>4.5401540000000002</v>
      </c>
      <c r="C103" s="53"/>
      <c r="D103" s="18"/>
      <c r="E103" s="53">
        <v>4.4234669999999996</v>
      </c>
      <c r="F103" s="53">
        <v>0</v>
      </c>
      <c r="G103" s="53"/>
      <c r="H103" s="53">
        <v>4.5401540000000002</v>
      </c>
      <c r="I103" s="53"/>
      <c r="J103" s="6"/>
      <c r="K103" s="53"/>
      <c r="L103" s="53"/>
      <c r="M103" s="53"/>
      <c r="N103" s="14"/>
    </row>
    <row r="104" spans="1:16" ht="12.75" customHeight="1" x14ac:dyDescent="0.2">
      <c r="A104" s="18">
        <v>45680</v>
      </c>
      <c r="B104" s="53">
        <v>4.6269369999999999</v>
      </c>
      <c r="C104" s="53"/>
      <c r="D104" s="18"/>
      <c r="E104" s="53">
        <v>4.4360759999999999</v>
      </c>
      <c r="F104" s="53">
        <v>0</v>
      </c>
      <c r="G104" s="53"/>
      <c r="H104" s="53">
        <v>4.6269369999999999</v>
      </c>
      <c r="I104" s="53"/>
      <c r="J104" s="6"/>
      <c r="K104" s="53"/>
      <c r="L104" s="53"/>
      <c r="M104" s="53"/>
      <c r="N104" s="14"/>
    </row>
    <row r="105" spans="1:16" ht="12.75" customHeight="1" x14ac:dyDescent="0.2">
      <c r="A105" s="18">
        <v>45687</v>
      </c>
      <c r="B105" s="53">
        <v>4.639138</v>
      </c>
      <c r="C105" s="53"/>
      <c r="D105" s="18"/>
      <c r="E105" s="53">
        <v>4.4384119999999996</v>
      </c>
      <c r="F105" s="53">
        <v>0</v>
      </c>
      <c r="G105" s="53"/>
      <c r="H105" s="53">
        <v>4.639138</v>
      </c>
      <c r="I105" s="53"/>
      <c r="J105" s="6"/>
      <c r="K105" s="53"/>
      <c r="L105" s="53"/>
      <c r="M105" s="53"/>
      <c r="N105" s="14"/>
    </row>
    <row r="106" spans="1:16" ht="12.75" customHeight="1" x14ac:dyDescent="0.2">
      <c r="A106" s="18">
        <v>45694</v>
      </c>
      <c r="B106" s="53">
        <v>4.6619120000000001</v>
      </c>
      <c r="C106" s="53"/>
      <c r="D106" s="18"/>
      <c r="E106" s="53">
        <v>4.4351219999999998</v>
      </c>
      <c r="F106" s="53">
        <v>0</v>
      </c>
      <c r="G106" s="53"/>
      <c r="H106" s="53">
        <v>4.6619120000000001</v>
      </c>
      <c r="I106" s="53"/>
      <c r="J106" s="6"/>
      <c r="K106" s="53"/>
      <c r="L106" s="53"/>
      <c r="M106" s="53"/>
      <c r="N106" s="14"/>
    </row>
    <row r="107" spans="1:16" ht="12.75" customHeight="1" x14ac:dyDescent="0.2">
      <c r="A107" s="18">
        <v>45701</v>
      </c>
      <c r="B107" s="53">
        <v>4.6389069999999997</v>
      </c>
      <c r="C107" s="53"/>
      <c r="D107" s="18"/>
      <c r="E107" s="53">
        <v>4.4338129999999998</v>
      </c>
      <c r="F107" s="53">
        <v>0</v>
      </c>
      <c r="G107" s="53"/>
      <c r="H107" s="53">
        <v>4.6389069999999997</v>
      </c>
      <c r="I107" s="53"/>
      <c r="J107" s="6"/>
      <c r="K107" s="53"/>
      <c r="L107" s="53"/>
      <c r="M107" s="53"/>
      <c r="N107" s="14"/>
    </row>
    <row r="108" spans="1:16" ht="12.75" customHeight="1" x14ac:dyDescent="0.2">
      <c r="A108" s="18">
        <v>45708</v>
      </c>
      <c r="B108" s="53">
        <v>4.705006</v>
      </c>
      <c r="C108" s="53"/>
      <c r="D108" s="18"/>
      <c r="E108" s="53">
        <v>4.4449120000000004</v>
      </c>
      <c r="F108" s="53">
        <v>0</v>
      </c>
      <c r="G108" s="53"/>
      <c r="H108" s="53">
        <v>4.705006</v>
      </c>
      <c r="I108" s="53"/>
      <c r="J108" s="6"/>
      <c r="K108" s="53"/>
      <c r="L108" s="53"/>
      <c r="M108" s="53"/>
      <c r="N108" s="14"/>
    </row>
    <row r="109" spans="1:16" ht="12.75" customHeight="1" x14ac:dyDescent="0.2">
      <c r="A109" s="18">
        <v>45715</v>
      </c>
      <c r="B109" s="53">
        <v>4.5882120000000004</v>
      </c>
      <c r="C109" s="53"/>
      <c r="D109" s="18"/>
      <c r="E109" s="53">
        <v>4.4234669999999996</v>
      </c>
      <c r="F109" s="53">
        <v>0</v>
      </c>
      <c r="G109" s="53"/>
      <c r="H109" s="53">
        <v>4.5882120000000004</v>
      </c>
      <c r="I109" s="53"/>
      <c r="J109" s="6"/>
      <c r="K109" s="53"/>
      <c r="L109" s="53"/>
      <c r="M109" s="53"/>
      <c r="N109" s="14"/>
    </row>
    <row r="110" spans="1:16" ht="12.75" customHeight="1" x14ac:dyDescent="0.2">
      <c r="A110" s="18">
        <v>45722</v>
      </c>
      <c r="B110" s="53">
        <v>4.5220950000000002</v>
      </c>
      <c r="C110" s="53"/>
      <c r="D110" s="18"/>
      <c r="E110" s="53">
        <v>4.4234669999999996</v>
      </c>
      <c r="F110" s="53">
        <v>0</v>
      </c>
      <c r="G110" s="53"/>
      <c r="H110" s="53">
        <v>4.5220950000000002</v>
      </c>
      <c r="I110" s="53"/>
      <c r="J110" s="6"/>
      <c r="K110" s="53"/>
      <c r="L110" s="53"/>
      <c r="M110" s="53"/>
      <c r="N110" s="14"/>
    </row>
    <row r="111" spans="1:16" ht="12.75" customHeight="1" x14ac:dyDescent="0.2">
      <c r="A111" s="18">
        <v>45729</v>
      </c>
      <c r="B111" s="53">
        <v>4.536321</v>
      </c>
      <c r="C111" s="53"/>
      <c r="D111" s="18"/>
      <c r="E111" s="53">
        <v>4.4234669999999996</v>
      </c>
      <c r="F111" s="53">
        <v>0</v>
      </c>
      <c r="G111" s="53"/>
      <c r="H111" s="53">
        <v>4.536321</v>
      </c>
      <c r="I111" s="53"/>
      <c r="J111" s="6"/>
      <c r="K111" s="53"/>
      <c r="L111" s="53"/>
      <c r="M111" s="53"/>
      <c r="N111" s="14"/>
    </row>
    <row r="112" spans="1:16" ht="12.75" customHeight="1" x14ac:dyDescent="0.2">
      <c r="A112" s="18">
        <v>45736</v>
      </c>
      <c r="B112" s="53">
        <v>4.5538210000000001</v>
      </c>
      <c r="C112" s="53"/>
      <c r="D112" s="18"/>
      <c r="E112" s="53">
        <v>4.4234669999999996</v>
      </c>
      <c r="F112" s="53">
        <v>0</v>
      </c>
      <c r="G112" s="53"/>
      <c r="H112" s="53">
        <v>4.5538210000000001</v>
      </c>
      <c r="I112" s="53"/>
      <c r="J112" s="6"/>
      <c r="K112" s="53"/>
      <c r="L112" s="53"/>
      <c r="M112" s="53"/>
      <c r="N112" s="14"/>
    </row>
    <row r="113" spans="1:14" ht="12.75" customHeight="1" x14ac:dyDescent="0.2">
      <c r="A113" s="18">
        <v>45743</v>
      </c>
      <c r="B113" s="53">
        <v>4.4810449999999999</v>
      </c>
      <c r="C113" s="53"/>
      <c r="D113" s="18"/>
      <c r="E113" s="53">
        <v>4.4234669999999996</v>
      </c>
      <c r="F113" s="53">
        <v>0</v>
      </c>
      <c r="G113" s="53"/>
      <c r="H113" s="53">
        <v>4.4810449999999999</v>
      </c>
      <c r="I113" s="53"/>
      <c r="J113" s="6"/>
      <c r="K113" s="53"/>
      <c r="L113" s="53"/>
      <c r="M113" s="53"/>
      <c r="N113" s="14"/>
    </row>
    <row r="114" spans="1:14" ht="12.75" customHeight="1" x14ac:dyDescent="0.2">
      <c r="A114" s="18">
        <v>45750</v>
      </c>
      <c r="B114" s="53">
        <v>4.5316200000000002</v>
      </c>
      <c r="C114" s="53"/>
      <c r="D114" s="18"/>
      <c r="E114" s="53">
        <v>4.4234669999999996</v>
      </c>
      <c r="F114" s="53">
        <v>0</v>
      </c>
      <c r="G114" s="53"/>
      <c r="H114" s="53">
        <v>4.5316200000000002</v>
      </c>
      <c r="I114" s="53"/>
      <c r="K114" s="53"/>
      <c r="L114" s="53"/>
      <c r="M114" s="53"/>
    </row>
    <row r="115" spans="1:14" ht="12.75" customHeight="1" x14ac:dyDescent="0.2">
      <c r="A115" s="18">
        <v>45757</v>
      </c>
      <c r="B115" s="53">
        <v>4.5989950000000004</v>
      </c>
      <c r="C115" s="53"/>
      <c r="D115" s="18"/>
      <c r="E115" s="53">
        <v>4.4234669999999996</v>
      </c>
      <c r="F115" s="53">
        <v>0</v>
      </c>
      <c r="G115" s="53"/>
      <c r="H115" s="53">
        <v>4.5989950000000004</v>
      </c>
      <c r="I115" s="53"/>
      <c r="J115" s="6"/>
      <c r="K115" s="53"/>
      <c r="L115" s="53"/>
      <c r="M115" s="53"/>
      <c r="N115" s="14"/>
    </row>
    <row r="116" spans="1:14" ht="12.75" customHeight="1" x14ac:dyDescent="0.2">
      <c r="A116" s="18">
        <v>45764</v>
      </c>
      <c r="B116" s="53">
        <v>4.6854440000000004</v>
      </c>
      <c r="C116" s="53"/>
      <c r="D116" s="18"/>
      <c r="E116" s="53">
        <v>4.4234669999999996</v>
      </c>
      <c r="F116" s="53">
        <v>0</v>
      </c>
      <c r="G116" s="53"/>
      <c r="H116" s="53">
        <v>4.6854440000000004</v>
      </c>
      <c r="I116" s="53"/>
      <c r="J116" s="6"/>
      <c r="K116" s="53"/>
      <c r="L116" s="53"/>
      <c r="M116" s="53"/>
    </row>
    <row r="117" spans="1:14" ht="12.75" customHeight="1" x14ac:dyDescent="0.2">
      <c r="A117" s="18">
        <v>45771</v>
      </c>
      <c r="B117" s="53">
        <v>4.6690290000000001</v>
      </c>
      <c r="C117" s="53"/>
      <c r="D117" s="18"/>
      <c r="E117" s="53">
        <v>4.4234669999999996</v>
      </c>
      <c r="F117" s="53">
        <v>0</v>
      </c>
      <c r="G117" s="53"/>
      <c r="H117" s="53">
        <v>4.6690290000000001</v>
      </c>
      <c r="I117" s="53"/>
      <c r="J117" s="6"/>
      <c r="K117" s="53"/>
      <c r="L117" s="53"/>
      <c r="M117" s="53"/>
      <c r="N117" s="14"/>
    </row>
    <row r="118" spans="1:14" ht="12.75" customHeight="1" x14ac:dyDescent="0.2">
      <c r="A118" s="18">
        <v>45778</v>
      </c>
      <c r="B118" s="53">
        <v>4.6188630000000002</v>
      </c>
      <c r="C118" s="53"/>
      <c r="D118" s="18"/>
      <c r="E118" s="53">
        <v>4.4234669999999996</v>
      </c>
      <c r="F118" s="53">
        <v>0</v>
      </c>
      <c r="G118" s="53"/>
      <c r="H118" s="53">
        <v>4.6188630000000002</v>
      </c>
      <c r="I118" s="53"/>
      <c r="J118" s="6"/>
      <c r="K118" s="53"/>
      <c r="L118" s="53"/>
      <c r="M118" s="53"/>
      <c r="N118" s="14"/>
    </row>
    <row r="119" spans="1:14" ht="12.75" customHeight="1" x14ac:dyDescent="0.2">
      <c r="A119" s="18">
        <v>45785</v>
      </c>
      <c r="B119" s="53">
        <v>4.5601019999999997</v>
      </c>
      <c r="C119" s="53"/>
      <c r="D119" s="18"/>
      <c r="E119" s="53">
        <v>4.4234669999999996</v>
      </c>
      <c r="F119" s="53">
        <v>0</v>
      </c>
      <c r="G119" s="53"/>
      <c r="H119" s="53">
        <v>4.5601019999999997</v>
      </c>
      <c r="I119" s="53"/>
      <c r="J119" s="6"/>
      <c r="K119" s="53"/>
      <c r="L119" s="53"/>
      <c r="M119" s="53"/>
      <c r="N119" s="14"/>
    </row>
    <row r="120" spans="1:14" ht="12.75" customHeight="1" x14ac:dyDescent="0.2">
      <c r="A120" s="18">
        <v>45792</v>
      </c>
      <c r="B120" s="53">
        <v>4.5660470000000002</v>
      </c>
      <c r="C120" s="53"/>
      <c r="D120" s="18"/>
      <c r="E120" s="53">
        <v>4.4234669999999996</v>
      </c>
      <c r="F120" s="53">
        <v>0</v>
      </c>
      <c r="G120" s="53"/>
      <c r="H120" s="53">
        <v>4.5660470000000002</v>
      </c>
      <c r="I120" s="53"/>
      <c r="J120" s="6"/>
      <c r="K120" s="53"/>
      <c r="L120" s="53"/>
      <c r="M120" s="53"/>
    </row>
    <row r="121" spans="1:14" ht="12.75" customHeight="1" x14ac:dyDescent="0.2">
      <c r="A121" s="18">
        <v>45799</v>
      </c>
      <c r="B121" s="53">
        <v>4.6582629999999998</v>
      </c>
      <c r="C121" s="53"/>
      <c r="D121" s="18"/>
      <c r="E121" s="53">
        <v>4.4234669999999996</v>
      </c>
      <c r="F121" s="53">
        <v>0</v>
      </c>
      <c r="G121" s="53"/>
      <c r="H121" s="53">
        <v>4.6582629999999998</v>
      </c>
      <c r="I121" s="53"/>
      <c r="J121" s="6"/>
      <c r="K121" s="53"/>
      <c r="L121" s="53"/>
      <c r="M121" s="53"/>
      <c r="N121" s="14"/>
    </row>
    <row r="122" spans="1:14" ht="12.75" customHeight="1" x14ac:dyDescent="0.2">
      <c r="A122" s="18">
        <v>45806</v>
      </c>
      <c r="B122" s="53">
        <v>4.5851490000000004</v>
      </c>
      <c r="C122" s="53"/>
      <c r="D122" s="18"/>
      <c r="E122" s="53">
        <v>4.4234669999999996</v>
      </c>
      <c r="F122" s="53">
        <v>0</v>
      </c>
      <c r="G122" s="53"/>
      <c r="H122" s="53">
        <v>4.5851490000000004</v>
      </c>
      <c r="I122" s="53"/>
      <c r="J122" s="6"/>
      <c r="K122" s="53"/>
      <c r="L122" s="53"/>
      <c r="M122" s="53"/>
      <c r="N122" s="14"/>
    </row>
    <row r="123" spans="1:14" ht="12.75" customHeight="1" x14ac:dyDescent="0.2">
      <c r="A123" s="18">
        <v>45813</v>
      </c>
      <c r="B123" s="53">
        <v>4.7363900000000001</v>
      </c>
      <c r="C123" s="53"/>
      <c r="D123" s="18"/>
      <c r="E123" s="53">
        <v>4.4234669999999996</v>
      </c>
      <c r="F123" s="53">
        <v>0</v>
      </c>
      <c r="G123" s="53"/>
      <c r="H123" s="53">
        <v>4.7363900000000001</v>
      </c>
      <c r="I123" s="53"/>
      <c r="J123" s="6"/>
      <c r="K123" s="53"/>
      <c r="L123" s="53"/>
      <c r="M123" s="53"/>
      <c r="N123" s="14"/>
    </row>
    <row r="124" spans="1:14" ht="12.75" customHeight="1" x14ac:dyDescent="0.2">
      <c r="A124" s="18">
        <v>45820</v>
      </c>
      <c r="B124" s="53">
        <v>4.6911060000000004</v>
      </c>
      <c r="C124" s="53"/>
      <c r="D124" s="18"/>
      <c r="E124" s="53">
        <v>4.4234669999999996</v>
      </c>
      <c r="F124" s="53">
        <v>0</v>
      </c>
      <c r="G124" s="53"/>
      <c r="H124" s="53">
        <v>4.6911060000000004</v>
      </c>
      <c r="I124" s="53"/>
      <c r="J124" s="6"/>
      <c r="K124" s="53"/>
      <c r="L124" s="53"/>
      <c r="M124" s="53"/>
    </row>
    <row r="125" spans="1:14" ht="12.75" customHeight="1" x14ac:dyDescent="0.2">
      <c r="A125" s="18">
        <v>45827</v>
      </c>
      <c r="B125" s="53">
        <v>4.7046910000000004</v>
      </c>
      <c r="C125" s="53"/>
      <c r="D125" s="18"/>
      <c r="E125" s="53">
        <v>4.4234669999999996</v>
      </c>
      <c r="F125" s="53">
        <v>0</v>
      </c>
      <c r="G125" s="53"/>
      <c r="H125" s="53">
        <v>4.7046910000000004</v>
      </c>
      <c r="I125" s="53"/>
      <c r="J125" s="6"/>
      <c r="K125" s="53"/>
      <c r="L125" s="53"/>
      <c r="M125" s="53"/>
      <c r="N125" s="14"/>
    </row>
    <row r="126" spans="1:14" ht="12.75" customHeight="1" x14ac:dyDescent="0.2">
      <c r="A126" s="18">
        <v>45834</v>
      </c>
      <c r="B126" s="53">
        <v>4.5301840000000002</v>
      </c>
      <c r="C126" s="53"/>
      <c r="D126" s="18"/>
      <c r="E126" s="53">
        <v>4.4234669999999996</v>
      </c>
      <c r="F126" s="53">
        <v>0</v>
      </c>
      <c r="G126" s="53"/>
      <c r="H126" s="53">
        <v>4.5301840000000002</v>
      </c>
      <c r="I126" s="53"/>
      <c r="J126" s="6"/>
      <c r="K126" s="53"/>
      <c r="L126" s="53"/>
      <c r="M126" s="53"/>
      <c r="N126" s="14"/>
    </row>
    <row r="127" spans="1:14" ht="12.75" customHeight="1" x14ac:dyDescent="0.2">
      <c r="A127" s="18">
        <v>45841</v>
      </c>
      <c r="B127" s="53">
        <v>4.6362589999999999</v>
      </c>
      <c r="C127" s="53"/>
      <c r="D127" s="18"/>
      <c r="E127" s="53">
        <v>4.4234669999999996</v>
      </c>
      <c r="F127" s="53">
        <v>0</v>
      </c>
      <c r="G127" s="53"/>
      <c r="H127" s="53">
        <v>4.6362589999999999</v>
      </c>
      <c r="I127" s="53"/>
      <c r="J127" s="6"/>
      <c r="K127" s="53"/>
      <c r="L127" s="53"/>
      <c r="M127" s="53"/>
      <c r="N127" s="14"/>
    </row>
    <row r="128" spans="1:14" ht="12.75" customHeight="1" x14ac:dyDescent="0.2">
      <c r="A128" s="18">
        <v>45848</v>
      </c>
      <c r="B128" s="53">
        <v>4.5342330000000004</v>
      </c>
      <c r="C128" s="53"/>
      <c r="D128" s="18"/>
      <c r="E128" s="53">
        <v>4.4234669999999996</v>
      </c>
      <c r="F128" s="53">
        <v>0</v>
      </c>
      <c r="G128" s="53"/>
      <c r="H128" s="53">
        <v>4.5342330000000004</v>
      </c>
      <c r="I128" s="53"/>
      <c r="J128" s="6"/>
      <c r="K128" s="53"/>
      <c r="L128" s="53"/>
      <c r="M128" s="53"/>
      <c r="N128" s="14"/>
    </row>
    <row r="129" spans="1:14" ht="12.75" customHeight="1" x14ac:dyDescent="0.2">
      <c r="A129" s="18">
        <v>45855</v>
      </c>
      <c r="B129" s="53">
        <v>4.5672079999999999</v>
      </c>
      <c r="C129" s="53"/>
      <c r="D129" s="18"/>
      <c r="E129" s="53">
        <v>4.4234669999999996</v>
      </c>
      <c r="F129" s="53">
        <v>0</v>
      </c>
      <c r="G129" s="53"/>
      <c r="H129" s="53">
        <v>4.5672079999999999</v>
      </c>
      <c r="I129" s="53"/>
      <c r="J129" s="6"/>
      <c r="K129" s="53"/>
      <c r="L129" s="53"/>
      <c r="M129" s="53"/>
      <c r="N129" s="14"/>
    </row>
    <row r="130" spans="1:14" ht="12.75" customHeight="1" x14ac:dyDescent="0.2">
      <c r="A130" s="18">
        <v>45862</v>
      </c>
      <c r="B130" s="53">
        <v>4.5870480000000002</v>
      </c>
      <c r="C130" s="53"/>
      <c r="D130" s="18"/>
      <c r="E130" s="53">
        <v>4.4234669999999996</v>
      </c>
      <c r="F130" s="53">
        <v>0</v>
      </c>
      <c r="G130" s="53"/>
      <c r="H130" s="53">
        <v>4.5870480000000002</v>
      </c>
      <c r="I130" s="53"/>
      <c r="J130" s="6"/>
      <c r="K130" s="53"/>
      <c r="L130" s="53"/>
      <c r="M130" s="53"/>
    </row>
    <row r="131" spans="1:14" ht="12.75" customHeight="1" x14ac:dyDescent="0.2">
      <c r="A131" s="18">
        <v>45869</v>
      </c>
      <c r="B131" s="53">
        <v>4.512994</v>
      </c>
      <c r="C131" s="53"/>
      <c r="D131" s="18"/>
      <c r="E131" s="53">
        <v>4.4234669999999996</v>
      </c>
      <c r="F131" s="53">
        <v>0</v>
      </c>
      <c r="G131" s="53"/>
      <c r="H131" s="53">
        <v>4.512994</v>
      </c>
      <c r="I131" s="53"/>
      <c r="J131" s="6"/>
      <c r="K131" s="53"/>
      <c r="L131" s="53"/>
      <c r="M131" s="53"/>
    </row>
    <row r="132" spans="1:14" ht="12.75" customHeight="1" x14ac:dyDescent="0.2">
      <c r="A132" s="18">
        <v>45876</v>
      </c>
      <c r="B132" s="53">
        <v>4.4785539999999999</v>
      </c>
      <c r="C132" s="53"/>
      <c r="D132" s="18"/>
      <c r="E132" s="53">
        <v>4.4234669999999996</v>
      </c>
      <c r="F132" s="53">
        <v>0</v>
      </c>
      <c r="G132" s="53"/>
      <c r="H132" s="53">
        <v>4.4785539999999999</v>
      </c>
      <c r="I132" s="53"/>
      <c r="J132" s="6"/>
      <c r="K132" s="53"/>
      <c r="L132" s="53"/>
      <c r="M132" s="53"/>
      <c r="N132" s="14"/>
    </row>
    <row r="133" spans="1:14" ht="12.75" customHeight="1" x14ac:dyDescent="0.2">
      <c r="A133" s="18">
        <v>45883</v>
      </c>
      <c r="B133" s="53">
        <v>4.4520220000000004</v>
      </c>
      <c r="C133" s="53"/>
      <c r="D133" s="18"/>
      <c r="E133" s="53">
        <v>4.4234669999999996</v>
      </c>
      <c r="F133" s="53">
        <v>0</v>
      </c>
      <c r="G133" s="53"/>
      <c r="H133" s="53">
        <v>4.4520220000000004</v>
      </c>
      <c r="I133" s="53"/>
      <c r="J133" s="6"/>
      <c r="K133" s="53"/>
      <c r="L133" s="53"/>
      <c r="M133" s="53"/>
      <c r="N133" s="14"/>
    </row>
    <row r="134" spans="1:14" ht="12.75" customHeight="1" x14ac:dyDescent="0.2">
      <c r="A134" s="18">
        <v>45890</v>
      </c>
      <c r="B134" s="53">
        <v>4.5448050000000002</v>
      </c>
      <c r="C134" s="53"/>
      <c r="D134" s="18"/>
      <c r="E134" s="53">
        <v>4.4234669999999996</v>
      </c>
      <c r="F134" s="53">
        <v>0</v>
      </c>
      <c r="G134" s="53"/>
      <c r="H134" s="53">
        <v>4.5448050000000002</v>
      </c>
      <c r="I134" s="53"/>
      <c r="J134" s="6"/>
      <c r="K134" s="53"/>
      <c r="L134" s="53"/>
      <c r="M134" s="53"/>
      <c r="N134" s="14"/>
    </row>
    <row r="135" spans="1:14" ht="12.75" customHeight="1" x14ac:dyDescent="0.2">
      <c r="A135" s="18">
        <v>45897</v>
      </c>
      <c r="B135" s="53">
        <v>4.5434469999999996</v>
      </c>
      <c r="C135" s="53"/>
      <c r="D135" s="18"/>
      <c r="E135" s="53">
        <v>4.4234669999999996</v>
      </c>
      <c r="F135" s="53">
        <v>0</v>
      </c>
      <c r="G135" s="53"/>
      <c r="H135" s="53">
        <v>4.5434469999999996</v>
      </c>
      <c r="I135" s="53"/>
      <c r="J135" s="6"/>
      <c r="K135" s="53"/>
      <c r="L135" s="53"/>
      <c r="M135" s="53"/>
      <c r="N135" s="14"/>
    </row>
    <row r="136" spans="1:14" ht="12.75" customHeight="1" x14ac:dyDescent="0.2">
      <c r="A136" s="18">
        <v>45904</v>
      </c>
      <c r="B136" s="53">
        <v>4.5879640000000004</v>
      </c>
      <c r="C136" s="53"/>
      <c r="D136" s="18"/>
      <c r="E136" s="53">
        <v>4.4234669999999996</v>
      </c>
      <c r="F136" s="53">
        <v>0</v>
      </c>
      <c r="G136" s="53"/>
      <c r="H136" s="53">
        <v>4.5879640000000004</v>
      </c>
      <c r="I136" s="53"/>
      <c r="J136" s="6"/>
      <c r="K136" s="53"/>
      <c r="L136" s="53"/>
      <c r="M136" s="53"/>
      <c r="N136" s="14"/>
    </row>
    <row r="137" spans="1:14" ht="12.75" customHeight="1" x14ac:dyDescent="0.2">
      <c r="A137" s="18">
        <v>45911</v>
      </c>
      <c r="B137" s="53">
        <v>4.6081750000000001</v>
      </c>
      <c r="C137" s="53"/>
      <c r="D137" s="18"/>
      <c r="E137" s="53">
        <v>4.4234669999999996</v>
      </c>
      <c r="F137" s="53">
        <v>0</v>
      </c>
      <c r="G137" s="53"/>
      <c r="H137" s="53">
        <v>4.6081750000000001</v>
      </c>
      <c r="I137" s="53"/>
      <c r="J137" s="6"/>
      <c r="K137" s="53"/>
      <c r="L137" s="53"/>
      <c r="M137" s="53"/>
      <c r="N137" s="14"/>
    </row>
    <row r="138" spans="1:14" ht="12.75" customHeight="1" x14ac:dyDescent="0.2">
      <c r="A138" s="18">
        <v>45918</v>
      </c>
      <c r="B138" s="53">
        <v>4.6331680000000004</v>
      </c>
      <c r="C138" s="53"/>
      <c r="D138" s="18"/>
      <c r="E138" s="53">
        <v>4.4234669999999996</v>
      </c>
      <c r="F138" s="53">
        <v>0</v>
      </c>
      <c r="G138" s="53"/>
      <c r="H138" s="53">
        <v>4.6331680000000004</v>
      </c>
      <c r="I138" s="53"/>
      <c r="J138" s="6"/>
      <c r="K138" s="53"/>
      <c r="L138" s="53"/>
      <c r="M138" s="53"/>
      <c r="N138" s="14"/>
    </row>
    <row r="139" spans="1:14" ht="12.75" customHeight="1" x14ac:dyDescent="0.2">
      <c r="A139" s="18">
        <v>45925</v>
      </c>
      <c r="B139" s="53">
        <v>4.6261330000000003</v>
      </c>
      <c r="C139" s="53"/>
      <c r="D139" s="18"/>
      <c r="E139" s="53">
        <v>4.4234669999999996</v>
      </c>
      <c r="F139" s="53">
        <v>0</v>
      </c>
      <c r="G139" s="53"/>
      <c r="H139" s="53">
        <v>4.6261330000000003</v>
      </c>
      <c r="I139" s="53"/>
      <c r="J139" s="6"/>
      <c r="K139" s="53"/>
      <c r="L139" s="53"/>
      <c r="M139" s="53"/>
      <c r="N139" s="14"/>
    </row>
    <row r="140" spans="1:14" ht="12.75" customHeight="1" x14ac:dyDescent="0.2">
      <c r="A140" s="18">
        <v>45932</v>
      </c>
      <c r="B140" s="53">
        <v>4.6266769999999999</v>
      </c>
      <c r="C140" s="53"/>
      <c r="D140" s="18"/>
      <c r="E140" s="53">
        <v>4.4234669999999996</v>
      </c>
      <c r="F140" s="53">
        <v>0</v>
      </c>
      <c r="G140" s="53"/>
      <c r="H140" s="53">
        <v>4.6266769999999999</v>
      </c>
      <c r="I140" s="53"/>
      <c r="J140" s="6"/>
      <c r="K140" s="53"/>
      <c r="L140" s="53"/>
      <c r="M140" s="53"/>
      <c r="N140" s="14"/>
    </row>
    <row r="141" spans="1:14" ht="12.75" customHeight="1" x14ac:dyDescent="0.2">
      <c r="A141" s="18">
        <v>45939</v>
      </c>
      <c r="B141" s="53">
        <v>4.5402290000000001</v>
      </c>
      <c r="C141" s="53"/>
      <c r="D141" s="18"/>
      <c r="E141" s="53">
        <v>4.4234669999999996</v>
      </c>
      <c r="F141" s="53">
        <v>0</v>
      </c>
      <c r="G141" s="53"/>
      <c r="H141" s="53">
        <v>4.5402290000000001</v>
      </c>
      <c r="I141" s="53"/>
      <c r="J141" s="6"/>
      <c r="K141" s="53"/>
      <c r="L141" s="53"/>
      <c r="M141" s="53"/>
      <c r="N141" s="14"/>
    </row>
    <row r="142" spans="1:14" ht="12.75" customHeight="1" x14ac:dyDescent="0.2">
      <c r="A142" s="18">
        <v>45946</v>
      </c>
      <c r="B142" s="53">
        <v>4.5506460000000004</v>
      </c>
      <c r="C142" s="53"/>
      <c r="D142" s="18"/>
      <c r="E142" s="53">
        <v>4.4234669999999996</v>
      </c>
      <c r="F142" s="53">
        <v>0</v>
      </c>
      <c r="G142" s="53"/>
      <c r="H142" s="53">
        <v>4.5506460000000004</v>
      </c>
      <c r="I142" s="53"/>
      <c r="J142" s="6"/>
      <c r="K142" s="53"/>
      <c r="L142" s="53"/>
      <c r="M142" s="53"/>
      <c r="N142" s="14"/>
    </row>
    <row r="143" spans="1:14" ht="12.75" customHeight="1" x14ac:dyDescent="0.2">
      <c r="A143" s="18">
        <v>45953</v>
      </c>
      <c r="B143" s="53">
        <v>4.5864419999999999</v>
      </c>
      <c r="C143" s="53"/>
      <c r="D143" s="18"/>
      <c r="E143" s="53">
        <v>4.4234669999999996</v>
      </c>
      <c r="F143" s="53">
        <v>0</v>
      </c>
      <c r="G143" s="53"/>
      <c r="H143" s="53">
        <v>4.5864419999999999</v>
      </c>
      <c r="I143" s="53"/>
      <c r="J143" s="6"/>
      <c r="K143" s="53"/>
      <c r="L143" s="53"/>
      <c r="M143" s="53"/>
      <c r="N143" s="14"/>
    </row>
    <row r="144" spans="1:14" ht="12.75" customHeight="1" x14ac:dyDescent="0.2">
      <c r="A144" s="18">
        <v>45960</v>
      </c>
      <c r="B144" s="53">
        <v>4.6173669999999998</v>
      </c>
      <c r="C144" s="53"/>
      <c r="D144" s="18"/>
      <c r="E144" s="53">
        <v>4.4234669999999996</v>
      </c>
      <c r="F144" s="53">
        <v>0</v>
      </c>
      <c r="G144" s="53"/>
      <c r="H144" s="53">
        <v>4.6173669999999998</v>
      </c>
      <c r="I144" s="53"/>
      <c r="J144" s="6"/>
      <c r="K144" s="53"/>
      <c r="L144" s="53"/>
      <c r="M144" s="53"/>
      <c r="N144" s="14"/>
    </row>
    <row r="145" spans="1:17" ht="12.75" customHeight="1" x14ac:dyDescent="0.2">
      <c r="A145" s="18">
        <v>45967</v>
      </c>
      <c r="B145" s="53">
        <v>4.6246470000000004</v>
      </c>
      <c r="C145" s="53"/>
      <c r="D145" s="18"/>
      <c r="E145" s="53">
        <v>4.4234669999999996</v>
      </c>
      <c r="F145" s="53">
        <v>0</v>
      </c>
      <c r="G145" s="53"/>
      <c r="H145" s="53">
        <v>4.6246470000000004</v>
      </c>
      <c r="I145" s="53"/>
      <c r="J145" s="6"/>
      <c r="K145" s="53"/>
      <c r="L145" s="53"/>
      <c r="M145" s="53"/>
      <c r="N145" s="14"/>
    </row>
    <row r="146" spans="1:17" ht="12.75" customHeight="1" x14ac:dyDescent="0.2">
      <c r="A146" s="18">
        <v>45974</v>
      </c>
      <c r="B146" s="53">
        <v>4.6974549999999997</v>
      </c>
      <c r="C146" s="53"/>
      <c r="D146" s="18"/>
      <c r="E146" s="53">
        <v>4.4234669999999996</v>
      </c>
      <c r="F146" s="53">
        <v>0</v>
      </c>
      <c r="G146" s="53"/>
      <c r="H146" s="53">
        <v>4.6974549999999997</v>
      </c>
      <c r="I146" s="53"/>
      <c r="J146" s="6"/>
      <c r="K146" s="53"/>
      <c r="L146" s="53"/>
      <c r="M146" s="53"/>
      <c r="N146" s="14"/>
    </row>
    <row r="147" spans="1:17" ht="12.75" customHeight="1" x14ac:dyDescent="0.2">
      <c r="A147" s="18">
        <v>45981</v>
      </c>
      <c r="B147" s="53">
        <v>4.591602</v>
      </c>
      <c r="C147" s="53"/>
      <c r="D147" s="18"/>
      <c r="E147" s="53">
        <v>4.4234669999999996</v>
      </c>
      <c r="F147" s="53">
        <v>0</v>
      </c>
      <c r="G147" s="53"/>
      <c r="H147" s="53">
        <v>4.591602</v>
      </c>
      <c r="I147" s="53"/>
      <c r="J147" s="6"/>
      <c r="K147" s="53"/>
      <c r="L147" s="53"/>
      <c r="M147" s="53"/>
      <c r="N147" s="14"/>
    </row>
    <row r="148" spans="1:17" ht="12.75" customHeight="1" x14ac:dyDescent="0.2">
      <c r="A148" s="18">
        <v>45988</v>
      </c>
      <c r="B148" s="53">
        <v>4.6347259999999997</v>
      </c>
      <c r="C148" s="53"/>
      <c r="D148" s="18"/>
      <c r="E148" s="53">
        <v>4.4234669999999996</v>
      </c>
      <c r="F148" s="53">
        <v>0</v>
      </c>
      <c r="G148" s="53"/>
      <c r="H148" s="53">
        <v>4.6347259999999997</v>
      </c>
      <c r="I148" s="53"/>
      <c r="J148" s="14"/>
      <c r="K148" s="14"/>
      <c r="L148" s="14"/>
      <c r="M148" s="14"/>
      <c r="N148" s="14"/>
      <c r="O148" s="14"/>
      <c r="P148" s="14"/>
      <c r="Q148" s="14"/>
    </row>
    <row r="149" spans="1:17" ht="12.75" customHeight="1" x14ac:dyDescent="0.2">
      <c r="A149" s="18">
        <v>45995</v>
      </c>
      <c r="B149" s="53">
        <v>4.6215630000000001</v>
      </c>
      <c r="C149" s="53"/>
      <c r="D149" s="18"/>
      <c r="E149" s="53">
        <v>4.4234669999999996</v>
      </c>
      <c r="F149" s="53">
        <v>0</v>
      </c>
      <c r="G149" s="53"/>
      <c r="H149" s="53">
        <v>4.6215630000000001</v>
      </c>
      <c r="I149" s="53"/>
      <c r="J149" s="14"/>
      <c r="K149" s="14"/>
      <c r="L149" s="14"/>
      <c r="M149" s="14"/>
      <c r="N149" s="14"/>
      <c r="O149" s="14"/>
      <c r="P149" s="14"/>
      <c r="Q149" s="14"/>
    </row>
    <row r="150" spans="1:17" ht="12.75" customHeight="1" x14ac:dyDescent="0.2">
      <c r="A150" s="18">
        <v>46002</v>
      </c>
      <c r="B150" s="53">
        <v>4.6276060000000001</v>
      </c>
      <c r="C150" s="53"/>
      <c r="D150" s="18"/>
      <c r="E150" s="53">
        <v>4.4234669999999996</v>
      </c>
      <c r="F150" s="53">
        <v>0</v>
      </c>
      <c r="G150" s="53"/>
      <c r="H150" s="53">
        <v>4.6276060000000001</v>
      </c>
      <c r="I150" s="53"/>
      <c r="J150" s="14"/>
      <c r="K150" s="14"/>
      <c r="L150" s="14"/>
      <c r="M150" s="14"/>
      <c r="N150" s="14"/>
      <c r="O150" s="14"/>
      <c r="P150" s="14"/>
      <c r="Q150" s="14"/>
    </row>
    <row r="151" spans="1:17" ht="12.75" customHeight="1" x14ac:dyDescent="0.2">
      <c r="A151" s="18">
        <v>46009</v>
      </c>
      <c r="B151" s="53">
        <v>4.6050089999999999</v>
      </c>
      <c r="C151" s="53"/>
      <c r="D151" s="18"/>
      <c r="E151" s="53">
        <v>4.4234669999999996</v>
      </c>
      <c r="F151" s="53">
        <v>0</v>
      </c>
      <c r="G151" s="53"/>
      <c r="H151" s="53">
        <v>4.6050089999999999</v>
      </c>
      <c r="I151" s="53"/>
    </row>
    <row r="152" spans="1:17" ht="12.75" customHeight="1" x14ac:dyDescent="0.2">
      <c r="A152" s="18">
        <v>46016</v>
      </c>
      <c r="B152" s="53">
        <v>4.6548100000000003</v>
      </c>
      <c r="C152" s="53"/>
      <c r="D152" s="18"/>
      <c r="E152" s="53">
        <v>4.4234669999999996</v>
      </c>
      <c r="F152" s="53">
        <v>0</v>
      </c>
      <c r="G152" s="53"/>
      <c r="H152" s="53">
        <v>4.6548100000000003</v>
      </c>
      <c r="I152" s="53"/>
    </row>
    <row r="153" spans="1:17" ht="12.75" customHeight="1" x14ac:dyDescent="0.25">
      <c r="A153" s="18">
        <v>46023</v>
      </c>
      <c r="B153" s="53">
        <v>4.5840579999999997</v>
      </c>
      <c r="C153" s="53"/>
      <c r="D153" s="18"/>
      <c r="E153" s="53">
        <v>4.4234669999999996</v>
      </c>
      <c r="F153" s="43">
        <v>0</v>
      </c>
      <c r="G153" s="43"/>
      <c r="H153" s="43">
        <v>4.5840579999999997</v>
      </c>
      <c r="I153" s="43"/>
      <c r="J153" s="61"/>
    </row>
    <row r="154" spans="1:17" ht="12.75" customHeight="1" x14ac:dyDescent="0.2">
      <c r="A154" s="18"/>
      <c r="B154" s="53"/>
      <c r="C154" s="53"/>
      <c r="D154" s="18"/>
      <c r="E154" s="53"/>
      <c r="F154" s="53"/>
      <c r="G154" s="53"/>
      <c r="H154" s="53"/>
      <c r="I154" s="53"/>
      <c r="J154" s="14"/>
    </row>
    <row r="155" spans="1:17" ht="12.75" customHeight="1" x14ac:dyDescent="0.2">
      <c r="A155" s="18"/>
      <c r="B155" s="53"/>
      <c r="C155" s="53"/>
      <c r="D155" s="18"/>
      <c r="E155" s="53"/>
      <c r="F155" s="53"/>
      <c r="G155" s="53"/>
      <c r="H155" s="53"/>
      <c r="I155" s="53"/>
    </row>
    <row r="156" spans="1:17" ht="12.75" customHeight="1" x14ac:dyDescent="0.2">
      <c r="A156" s="18"/>
      <c r="B156" s="53"/>
      <c r="C156" s="53"/>
      <c r="D156" s="18"/>
      <c r="E156" s="53"/>
      <c r="F156" s="53"/>
      <c r="G156" s="53"/>
      <c r="H156" s="53"/>
      <c r="I156" s="53"/>
    </row>
    <row r="157" spans="1:17" ht="12.75" customHeight="1" x14ac:dyDescent="0.2">
      <c r="A157" s="18"/>
      <c r="B157" s="53"/>
      <c r="C157" s="53"/>
      <c r="D157" s="18"/>
      <c r="E157" s="53"/>
      <c r="F157" s="53"/>
      <c r="G157" s="53"/>
      <c r="H157" s="53"/>
      <c r="I157" s="53"/>
    </row>
    <row r="158" spans="1:17" ht="12.75" customHeight="1" x14ac:dyDescent="0.2">
      <c r="A158" s="18"/>
      <c r="B158" s="53"/>
      <c r="C158" s="53"/>
      <c r="D158" s="18"/>
      <c r="E158" s="53"/>
      <c r="F158" s="53"/>
      <c r="G158" s="53"/>
      <c r="H158" s="53"/>
      <c r="I158" s="53"/>
    </row>
    <row r="159" spans="1:17" ht="12.75" customHeight="1" x14ac:dyDescent="0.2">
      <c r="A159" s="18"/>
      <c r="B159" s="53"/>
      <c r="C159" s="53"/>
      <c r="D159" s="18"/>
      <c r="E159" s="53"/>
      <c r="F159" s="53"/>
      <c r="G159" s="53"/>
      <c r="H159" s="53"/>
      <c r="I159" s="53"/>
      <c r="J159" s="14"/>
    </row>
    <row r="160" spans="1:17" ht="12.75" customHeight="1" x14ac:dyDescent="0.2">
      <c r="A160" s="18"/>
      <c r="B160" s="53"/>
      <c r="C160" s="53"/>
      <c r="D160" s="18"/>
      <c r="E160" s="53"/>
      <c r="F160" s="53"/>
      <c r="G160" s="53"/>
      <c r="H160" s="53"/>
      <c r="I160" s="53"/>
    </row>
    <row r="161" spans="1:10" ht="12.75" customHeight="1" x14ac:dyDescent="0.2">
      <c r="A161" s="18"/>
      <c r="B161" s="53"/>
      <c r="C161" s="53"/>
      <c r="D161" s="18"/>
      <c r="E161" s="53"/>
      <c r="F161" s="53"/>
      <c r="G161" s="53"/>
      <c r="H161" s="53"/>
      <c r="I161" s="53"/>
    </row>
    <row r="162" spans="1:10" ht="12.75" customHeight="1" x14ac:dyDescent="0.2">
      <c r="A162" s="18"/>
      <c r="B162" s="53"/>
      <c r="C162" s="53"/>
      <c r="D162" s="18"/>
      <c r="E162" s="53"/>
      <c r="F162" s="53"/>
      <c r="G162" s="53"/>
      <c r="H162" s="53"/>
      <c r="I162" s="53"/>
    </row>
    <row r="163" spans="1:10" ht="12.75" customHeight="1" x14ac:dyDescent="0.2">
      <c r="A163" s="18"/>
      <c r="B163" s="53"/>
      <c r="C163" s="53"/>
      <c r="D163" s="18"/>
      <c r="E163" s="53"/>
      <c r="F163" s="53"/>
      <c r="G163" s="53"/>
      <c r="H163" s="53"/>
      <c r="I163" s="53"/>
      <c r="J163" s="14"/>
    </row>
    <row r="164" spans="1:10" ht="12.75" customHeight="1" x14ac:dyDescent="0.2">
      <c r="A164" s="18"/>
      <c r="B164" s="53"/>
      <c r="C164" s="53"/>
      <c r="D164" s="18"/>
      <c r="E164" s="53"/>
      <c r="F164" s="53"/>
      <c r="G164" s="53"/>
      <c r="H164" s="53"/>
      <c r="I164" s="53"/>
    </row>
    <row r="165" spans="1:10" ht="12.75" customHeight="1" x14ac:dyDescent="0.2">
      <c r="A165" s="18"/>
      <c r="B165" s="53"/>
      <c r="C165" s="53"/>
      <c r="D165" s="18"/>
      <c r="E165" s="53"/>
      <c r="F165" s="53"/>
      <c r="G165" s="53"/>
      <c r="H165" s="53"/>
      <c r="I165" s="53"/>
    </row>
    <row r="166" spans="1:10" ht="12.75" customHeight="1" x14ac:dyDescent="0.2">
      <c r="A166" s="18"/>
      <c r="B166" s="53"/>
      <c r="C166" s="53"/>
      <c r="D166" s="18"/>
      <c r="E166" s="53"/>
      <c r="F166" s="53"/>
      <c r="G166" s="53"/>
      <c r="H166" s="53"/>
      <c r="I166" s="53"/>
    </row>
    <row r="167" spans="1:10" ht="12.75" customHeight="1" x14ac:dyDescent="0.2">
      <c r="A167" s="18"/>
      <c r="B167" s="53"/>
      <c r="C167" s="53"/>
      <c r="D167" s="18"/>
      <c r="E167" s="53"/>
      <c r="F167" s="53"/>
      <c r="G167" s="53"/>
      <c r="H167" s="53"/>
      <c r="I167" s="53"/>
      <c r="J167" s="14"/>
    </row>
    <row r="168" spans="1:10" ht="12.75" customHeight="1" x14ac:dyDescent="0.2">
      <c r="A168" s="18"/>
      <c r="B168" s="53"/>
      <c r="C168" s="53"/>
      <c r="D168" s="18"/>
      <c r="E168" s="53"/>
      <c r="F168" s="53"/>
      <c r="G168" s="53"/>
      <c r="H168" s="53"/>
      <c r="I168" s="53"/>
    </row>
    <row r="169" spans="1:10" ht="12.75" customHeight="1" x14ac:dyDescent="0.2">
      <c r="A169" s="18"/>
      <c r="B169" s="53"/>
      <c r="C169" s="53"/>
      <c r="D169" s="18"/>
      <c r="E169" s="53"/>
      <c r="F169" s="53"/>
      <c r="G169" s="53"/>
      <c r="H169" s="53"/>
      <c r="I169" s="53"/>
    </row>
    <row r="170" spans="1:10" ht="12.75" customHeight="1" x14ac:dyDescent="0.2">
      <c r="A170" s="18"/>
      <c r="B170" s="53"/>
      <c r="C170" s="53"/>
      <c r="D170" s="18"/>
      <c r="E170" s="53"/>
      <c r="F170" s="53"/>
      <c r="G170" s="53"/>
      <c r="H170" s="53"/>
      <c r="I170" s="53"/>
    </row>
    <row r="171" spans="1:10" ht="12.75" customHeight="1" x14ac:dyDescent="0.2">
      <c r="A171" s="18"/>
      <c r="B171" s="53"/>
      <c r="C171" s="53"/>
      <c r="D171" s="18"/>
      <c r="E171" s="53"/>
      <c r="F171" s="53"/>
      <c r="G171" s="53"/>
      <c r="H171" s="53"/>
      <c r="I171" s="53"/>
      <c r="J171" s="14"/>
    </row>
    <row r="172" spans="1:10" ht="12.75" customHeight="1" x14ac:dyDescent="0.2">
      <c r="A172" s="18"/>
      <c r="B172" s="53"/>
      <c r="C172" s="53"/>
      <c r="D172" s="18"/>
      <c r="E172" s="53"/>
      <c r="F172" s="53"/>
      <c r="G172" s="53"/>
      <c r="H172" s="53"/>
      <c r="I172" s="53"/>
    </row>
    <row r="173" spans="1:10" ht="12.75" customHeight="1" x14ac:dyDescent="0.2">
      <c r="A173" s="18"/>
      <c r="B173" s="53"/>
      <c r="C173" s="53"/>
      <c r="D173" s="18"/>
      <c r="E173" s="53"/>
      <c r="F173" s="53"/>
      <c r="G173" s="53"/>
      <c r="H173" s="53"/>
      <c r="I173" s="53"/>
    </row>
    <row r="174" spans="1:10" ht="12.75" customHeight="1" x14ac:dyDescent="0.2">
      <c r="A174" s="18"/>
      <c r="B174" s="53"/>
      <c r="C174" s="53"/>
      <c r="D174" s="18"/>
      <c r="E174" s="53"/>
      <c r="F174" s="53"/>
      <c r="G174" s="53"/>
      <c r="H174" s="53"/>
      <c r="I174" s="53"/>
    </row>
    <row r="175" spans="1:10" ht="12.75" customHeight="1" x14ac:dyDescent="0.2">
      <c r="A175" s="18"/>
      <c r="B175" s="53"/>
      <c r="C175" s="53"/>
      <c r="D175" s="18"/>
      <c r="E175" s="53"/>
      <c r="F175" s="53"/>
      <c r="G175" s="53"/>
      <c r="H175" s="53"/>
      <c r="I175" s="53"/>
    </row>
    <row r="176" spans="1:10" ht="12.75" customHeight="1" x14ac:dyDescent="0.2">
      <c r="A176" s="18"/>
      <c r="B176" s="53"/>
      <c r="C176" s="53"/>
      <c r="D176" s="18"/>
      <c r="E176" s="53"/>
      <c r="F176" s="53"/>
      <c r="G176" s="53"/>
      <c r="H176" s="53"/>
      <c r="I176" s="53"/>
    </row>
    <row r="177" spans="1:9" ht="12.75" customHeight="1" x14ac:dyDescent="0.2">
      <c r="A177" s="18"/>
      <c r="B177" s="53"/>
      <c r="C177" s="53"/>
      <c r="D177" s="18"/>
      <c r="E177" s="53"/>
      <c r="F177" s="53"/>
      <c r="G177" s="53"/>
      <c r="H177" s="53"/>
      <c r="I177" s="53"/>
    </row>
    <row r="178" spans="1:9" ht="12.75" customHeight="1" x14ac:dyDescent="0.2">
      <c r="A178" s="18"/>
      <c r="B178" s="53"/>
      <c r="C178" s="53"/>
      <c r="D178" s="18"/>
      <c r="E178" s="53"/>
      <c r="F178" s="53"/>
      <c r="G178" s="53"/>
      <c r="H178" s="53"/>
      <c r="I178" s="53"/>
    </row>
    <row r="179" spans="1:9" ht="12.75" customHeight="1" x14ac:dyDescent="0.2">
      <c r="A179" s="18"/>
      <c r="B179" s="53"/>
      <c r="C179" s="53"/>
      <c r="D179" s="18"/>
      <c r="E179" s="53"/>
      <c r="F179" s="53"/>
      <c r="G179" s="53"/>
      <c r="H179" s="53"/>
      <c r="I179" s="53"/>
    </row>
    <row r="180" spans="1:9" ht="12.75" customHeight="1" x14ac:dyDescent="0.2">
      <c r="A180" s="18"/>
      <c r="B180" s="53"/>
      <c r="C180" s="53"/>
      <c r="D180" s="18"/>
      <c r="E180" s="53"/>
      <c r="F180" s="53"/>
      <c r="G180" s="53"/>
      <c r="H180" s="53"/>
      <c r="I180" s="53"/>
    </row>
    <row r="181" spans="1:9" ht="12.75" customHeight="1" x14ac:dyDescent="0.2">
      <c r="A181" s="18"/>
      <c r="B181" s="53"/>
      <c r="C181" s="53"/>
      <c r="D181" s="18"/>
      <c r="E181" s="53"/>
      <c r="F181" s="53"/>
      <c r="G181" s="53"/>
      <c r="H181" s="53"/>
      <c r="I181" s="53"/>
    </row>
    <row r="182" spans="1:9" ht="12.75" customHeight="1" x14ac:dyDescent="0.2">
      <c r="A182" s="18"/>
      <c r="B182" s="53"/>
      <c r="C182" s="53"/>
      <c r="D182" s="18"/>
      <c r="E182" s="53"/>
      <c r="F182" s="53"/>
      <c r="G182" s="53"/>
      <c r="H182" s="53"/>
      <c r="I182" s="53"/>
    </row>
    <row r="183" spans="1:9" ht="12.75" customHeight="1" x14ac:dyDescent="0.2">
      <c r="A183" s="18"/>
      <c r="B183" s="53"/>
      <c r="C183" s="53"/>
      <c r="D183" s="18"/>
      <c r="E183" s="53"/>
      <c r="F183" s="53"/>
      <c r="G183" s="53"/>
      <c r="H183" s="53"/>
      <c r="I183" s="53"/>
    </row>
    <row r="184" spans="1:9" ht="12.75" customHeight="1" x14ac:dyDescent="0.2">
      <c r="A184" s="18"/>
      <c r="B184" s="53"/>
      <c r="C184" s="53"/>
      <c r="D184" s="18"/>
      <c r="E184" s="53"/>
      <c r="F184" s="53"/>
      <c r="G184" s="53"/>
      <c r="H184" s="53"/>
      <c r="I184" s="53"/>
    </row>
    <row r="185" spans="1:9" ht="12.75" customHeight="1" x14ac:dyDescent="0.2">
      <c r="A185" s="18"/>
      <c r="B185" s="53"/>
      <c r="C185" s="53"/>
      <c r="D185" s="18"/>
      <c r="E185" s="53"/>
      <c r="F185" s="53"/>
      <c r="G185" s="53"/>
      <c r="H185" s="53"/>
      <c r="I185" s="53"/>
    </row>
    <row r="186" spans="1:9" ht="12.75" customHeight="1" x14ac:dyDescent="0.2">
      <c r="A186" s="18"/>
      <c r="B186" s="53"/>
      <c r="C186" s="53"/>
      <c r="D186" s="18"/>
      <c r="E186" s="53"/>
      <c r="F186" s="53"/>
      <c r="G186" s="53"/>
      <c r="H186" s="53"/>
      <c r="I186" s="53"/>
    </row>
    <row r="187" spans="1:9" ht="12.75" customHeight="1" x14ac:dyDescent="0.2">
      <c r="A187" s="18"/>
      <c r="B187" s="53"/>
      <c r="C187" s="53"/>
      <c r="D187" s="18"/>
      <c r="E187" s="53"/>
      <c r="F187" s="53"/>
      <c r="G187" s="53"/>
      <c r="H187" s="53"/>
      <c r="I187" s="53"/>
    </row>
    <row r="188" spans="1:9" ht="12.75" customHeight="1" x14ac:dyDescent="0.2">
      <c r="A188" s="18"/>
      <c r="B188" s="53"/>
      <c r="C188" s="53"/>
      <c r="D188" s="18"/>
      <c r="E188" s="53"/>
      <c r="F188" s="53"/>
      <c r="G188" s="53"/>
      <c r="H188" s="53"/>
      <c r="I188" s="53"/>
    </row>
    <row r="189" spans="1:9" ht="12.75" customHeight="1" x14ac:dyDescent="0.2">
      <c r="A189" s="18"/>
      <c r="B189" s="53"/>
      <c r="C189" s="53"/>
      <c r="D189" s="18"/>
      <c r="E189" s="53"/>
      <c r="F189" s="53"/>
      <c r="G189" s="53"/>
      <c r="H189" s="53"/>
      <c r="I189" s="53"/>
    </row>
    <row r="190" spans="1:9" ht="12.75" customHeight="1" x14ac:dyDescent="0.2">
      <c r="A190" s="18"/>
      <c r="B190" s="53"/>
      <c r="C190" s="53"/>
      <c r="D190" s="18"/>
      <c r="E190" s="53"/>
      <c r="F190" s="53"/>
      <c r="G190" s="53"/>
      <c r="H190" s="53"/>
      <c r="I190" s="53"/>
    </row>
    <row r="191" spans="1:9" ht="12.75" customHeight="1" x14ac:dyDescent="0.2">
      <c r="A191" s="18"/>
      <c r="B191" s="53"/>
      <c r="C191" s="53"/>
      <c r="D191" s="18"/>
      <c r="E191" s="53"/>
      <c r="F191" s="53"/>
      <c r="G191" s="53"/>
      <c r="H191" s="53"/>
      <c r="I191" s="53"/>
    </row>
    <row r="192" spans="1:9" ht="12.75" customHeight="1" x14ac:dyDescent="0.2">
      <c r="A192" s="18"/>
      <c r="B192" s="53"/>
      <c r="C192" s="53"/>
      <c r="D192" s="18"/>
      <c r="E192" s="53"/>
      <c r="F192" s="53"/>
      <c r="G192" s="53"/>
      <c r="H192" s="53"/>
      <c r="I192" s="53"/>
    </row>
    <row r="193" spans="1:9" ht="12.75" customHeight="1" x14ac:dyDescent="0.2">
      <c r="A193" s="18"/>
      <c r="B193" s="53"/>
      <c r="C193" s="53"/>
      <c r="D193" s="18"/>
      <c r="E193" s="53"/>
      <c r="F193" s="53"/>
      <c r="G193" s="53"/>
      <c r="H193" s="53"/>
      <c r="I193" s="53"/>
    </row>
    <row r="194" spans="1:9" ht="12.75" customHeight="1" x14ac:dyDescent="0.2">
      <c r="A194" s="18"/>
      <c r="B194" s="53"/>
      <c r="C194" s="53"/>
      <c r="D194" s="18"/>
      <c r="E194" s="53"/>
      <c r="F194" s="53"/>
      <c r="G194" s="53"/>
      <c r="H194" s="53"/>
      <c r="I194" s="53"/>
    </row>
    <row r="195" spans="1:9" ht="12.75" customHeight="1" x14ac:dyDescent="0.2">
      <c r="A195" s="18"/>
      <c r="B195" s="53"/>
      <c r="C195" s="53"/>
      <c r="D195" s="18"/>
      <c r="E195" s="53"/>
      <c r="F195" s="53"/>
      <c r="G195" s="53"/>
      <c r="H195" s="53"/>
      <c r="I195" s="53"/>
    </row>
    <row r="196" spans="1:9" ht="12.75" customHeight="1" x14ac:dyDescent="0.2">
      <c r="A196" s="18"/>
      <c r="B196" s="53"/>
      <c r="C196" s="53"/>
      <c r="D196" s="18"/>
      <c r="E196" s="53"/>
      <c r="F196" s="53"/>
      <c r="G196" s="53"/>
      <c r="H196" s="53"/>
      <c r="I196" s="53"/>
    </row>
    <row r="197" spans="1:9" ht="12.75" customHeight="1" x14ac:dyDescent="0.2">
      <c r="A197" s="18"/>
      <c r="B197" s="53"/>
      <c r="C197" s="53"/>
      <c r="D197" s="18"/>
      <c r="E197" s="53"/>
      <c r="F197" s="53"/>
      <c r="G197" s="53"/>
      <c r="H197" s="53"/>
      <c r="I197" s="53"/>
    </row>
    <row r="198" spans="1:9" ht="12.75" customHeight="1" x14ac:dyDescent="0.2">
      <c r="A198" s="18"/>
      <c r="B198" s="53"/>
      <c r="C198" s="53"/>
      <c r="D198" s="18"/>
      <c r="E198" s="53"/>
      <c r="F198" s="53"/>
      <c r="G198" s="53"/>
      <c r="H198" s="53"/>
      <c r="I198" s="53"/>
    </row>
    <row r="199" spans="1:9" ht="12.75" customHeight="1" x14ac:dyDescent="0.2">
      <c r="A199" s="18"/>
      <c r="B199" s="53"/>
      <c r="C199" s="53"/>
      <c r="D199" s="18"/>
      <c r="E199" s="53"/>
      <c r="F199" s="53"/>
      <c r="G199" s="53"/>
      <c r="H199" s="53"/>
      <c r="I199" s="53"/>
    </row>
    <row r="200" spans="1:9" ht="12.75" customHeight="1" x14ac:dyDescent="0.2">
      <c r="A200" s="18"/>
      <c r="B200" s="53"/>
      <c r="C200" s="53"/>
      <c r="D200" s="18"/>
      <c r="E200" s="53"/>
      <c r="F200" s="53"/>
      <c r="G200" s="53"/>
      <c r="H200" s="53"/>
      <c r="I200" s="53"/>
    </row>
    <row r="201" spans="1:9" ht="12.75" customHeight="1" x14ac:dyDescent="0.2">
      <c r="A201" s="18"/>
      <c r="B201" s="53"/>
      <c r="C201" s="53"/>
      <c r="D201" s="18"/>
      <c r="E201" s="53"/>
      <c r="F201" s="53"/>
      <c r="G201" s="53"/>
      <c r="H201" s="53"/>
      <c r="I201" s="53"/>
    </row>
    <row r="202" spans="1:9" ht="12.75" customHeight="1" x14ac:dyDescent="0.2">
      <c r="A202" s="18"/>
      <c r="B202" s="53"/>
      <c r="C202" s="53"/>
      <c r="D202" s="18"/>
      <c r="E202" s="53"/>
      <c r="F202" s="53"/>
      <c r="G202" s="53"/>
      <c r="H202" s="53"/>
      <c r="I202" s="53"/>
    </row>
    <row r="203" spans="1:9" ht="12.75" customHeight="1" x14ac:dyDescent="0.2">
      <c r="A203" s="18"/>
      <c r="B203" s="53"/>
      <c r="C203" s="53"/>
      <c r="D203" s="18"/>
      <c r="E203" s="53"/>
      <c r="F203" s="53"/>
      <c r="G203" s="53"/>
      <c r="H203" s="53"/>
      <c r="I203" s="53"/>
    </row>
    <row r="204" spans="1:9" ht="12.75" customHeight="1" x14ac:dyDescent="0.2">
      <c r="A204" s="18"/>
      <c r="B204" s="53"/>
      <c r="C204" s="53"/>
      <c r="D204" s="18"/>
      <c r="E204" s="53"/>
      <c r="F204" s="53"/>
      <c r="G204" s="53"/>
      <c r="H204" s="53"/>
      <c r="I204" s="53"/>
    </row>
    <row r="205" spans="1:9" ht="12.75" customHeight="1" x14ac:dyDescent="0.2">
      <c r="A205" s="18"/>
      <c r="B205" s="53"/>
      <c r="C205" s="53"/>
      <c r="D205" s="18"/>
      <c r="E205" s="53"/>
      <c r="F205" s="53"/>
      <c r="G205" s="53"/>
      <c r="H205" s="53"/>
      <c r="I205" s="53"/>
    </row>
    <row r="206" spans="1:9" ht="12.75" customHeight="1" x14ac:dyDescent="0.2">
      <c r="A206" s="18"/>
      <c r="B206" s="53"/>
      <c r="C206" s="53"/>
      <c r="D206" s="18"/>
      <c r="E206" s="53"/>
      <c r="F206" s="53"/>
      <c r="G206" s="53"/>
      <c r="H206" s="53"/>
      <c r="I206" s="53"/>
    </row>
    <row r="207" spans="1:9" ht="12.75" customHeight="1" x14ac:dyDescent="0.2">
      <c r="A207" s="18"/>
      <c r="B207" s="53"/>
      <c r="C207" s="53"/>
      <c r="D207" s="18"/>
      <c r="E207" s="53"/>
      <c r="F207" s="53"/>
      <c r="G207" s="53"/>
      <c r="H207" s="53"/>
      <c r="I207" s="53"/>
    </row>
    <row r="208" spans="1:9" ht="12.75" customHeight="1" x14ac:dyDescent="0.2">
      <c r="A208" s="18"/>
      <c r="B208" s="53"/>
      <c r="C208" s="53"/>
      <c r="D208" s="18"/>
      <c r="E208" s="53"/>
      <c r="F208" s="53"/>
      <c r="G208" s="53"/>
      <c r="H208" s="53"/>
      <c r="I208" s="53"/>
    </row>
    <row r="209" spans="1:9" ht="12.75" customHeight="1" x14ac:dyDescent="0.2">
      <c r="A209" s="18"/>
      <c r="B209" s="53"/>
      <c r="C209" s="53"/>
      <c r="D209" s="18"/>
      <c r="E209" s="53"/>
      <c r="F209" s="53"/>
      <c r="G209" s="53"/>
      <c r="H209" s="53"/>
      <c r="I209" s="53"/>
    </row>
    <row r="210" spans="1:9" ht="12.75" customHeight="1" x14ac:dyDescent="0.2">
      <c r="A210" s="18"/>
      <c r="B210" s="53"/>
      <c r="C210" s="53"/>
      <c r="D210" s="18"/>
      <c r="E210" s="53"/>
      <c r="F210" s="53"/>
      <c r="G210" s="53"/>
      <c r="H210" s="53"/>
      <c r="I210" s="53"/>
    </row>
    <row r="211" spans="1:9" ht="12.75" customHeight="1" x14ac:dyDescent="0.2">
      <c r="A211" s="18"/>
      <c r="B211" s="53"/>
      <c r="C211" s="53"/>
      <c r="D211" s="18"/>
      <c r="E211" s="53"/>
      <c r="F211" s="53"/>
      <c r="G211" s="53"/>
      <c r="H211" s="53"/>
      <c r="I211" s="53"/>
    </row>
    <row r="212" spans="1:9" ht="12.75" customHeight="1" x14ac:dyDescent="0.2">
      <c r="A212" s="18"/>
      <c r="B212" s="53"/>
      <c r="C212" s="53"/>
      <c r="D212" s="18"/>
      <c r="E212" s="53"/>
      <c r="F212" s="53"/>
      <c r="G212" s="53"/>
      <c r="H212" s="53"/>
      <c r="I212" s="53"/>
    </row>
    <row r="213" spans="1:9" ht="12.75" customHeight="1" x14ac:dyDescent="0.2">
      <c r="A213" s="18"/>
      <c r="B213" s="53"/>
      <c r="C213" s="53"/>
      <c r="D213" s="18"/>
      <c r="E213" s="53"/>
      <c r="F213" s="53"/>
      <c r="G213" s="53"/>
      <c r="H213" s="53"/>
      <c r="I213" s="53"/>
    </row>
    <row r="214" spans="1:9" ht="12.75" customHeight="1" x14ac:dyDescent="0.2">
      <c r="A214" s="18"/>
      <c r="B214" s="53"/>
      <c r="C214" s="53"/>
      <c r="D214" s="18"/>
      <c r="E214" s="53"/>
      <c r="F214" s="53"/>
      <c r="G214" s="53"/>
      <c r="H214" s="53"/>
      <c r="I214" s="53"/>
    </row>
    <row r="215" spans="1:9" ht="12.75" customHeight="1" x14ac:dyDescent="0.2">
      <c r="A215" s="18"/>
      <c r="B215" s="53"/>
      <c r="C215" s="53"/>
      <c r="D215" s="18"/>
      <c r="E215" s="53"/>
      <c r="F215" s="53"/>
      <c r="G215" s="53"/>
      <c r="H215" s="53"/>
      <c r="I215" s="53"/>
    </row>
    <row r="216" spans="1:9" ht="12.75" customHeight="1" x14ac:dyDescent="0.2">
      <c r="A216" s="18"/>
      <c r="B216" s="53"/>
      <c r="C216" s="53"/>
      <c r="D216" s="18"/>
      <c r="E216" s="53"/>
      <c r="F216" s="53"/>
      <c r="G216" s="53"/>
      <c r="H216" s="53"/>
      <c r="I216" s="53"/>
    </row>
    <row r="217" spans="1:9" ht="12.75" customHeight="1" x14ac:dyDescent="0.2">
      <c r="A217" s="18"/>
      <c r="B217" s="53"/>
      <c r="C217" s="53"/>
      <c r="D217" s="18"/>
      <c r="E217" s="53"/>
      <c r="F217" s="53"/>
      <c r="G217" s="53"/>
      <c r="H217" s="53"/>
      <c r="I217" s="53"/>
    </row>
    <row r="218" spans="1:9" ht="12.75" customHeight="1" x14ac:dyDescent="0.2">
      <c r="A218" s="18"/>
      <c r="B218" s="53"/>
      <c r="C218" s="53"/>
      <c r="D218" s="18"/>
      <c r="E218" s="53"/>
      <c r="F218" s="53"/>
      <c r="G218" s="53"/>
      <c r="H218" s="53"/>
      <c r="I218" s="53"/>
    </row>
    <row r="219" spans="1:9" ht="12.75" customHeight="1" x14ac:dyDescent="0.2">
      <c r="A219" s="18"/>
      <c r="B219" s="53"/>
      <c r="C219" s="53"/>
      <c r="D219" s="18"/>
      <c r="E219" s="53"/>
      <c r="F219" s="53"/>
      <c r="G219" s="53"/>
      <c r="H219" s="53"/>
      <c r="I219" s="53"/>
    </row>
    <row r="220" spans="1:9" ht="12.75" customHeight="1" x14ac:dyDescent="0.2">
      <c r="A220" s="18"/>
      <c r="B220" s="53"/>
      <c r="C220" s="53"/>
      <c r="D220" s="18"/>
      <c r="E220" s="53"/>
      <c r="F220" s="53"/>
      <c r="G220" s="53"/>
      <c r="H220" s="53"/>
      <c r="I220" s="53"/>
    </row>
    <row r="221" spans="1:9" ht="12.75" customHeight="1" x14ac:dyDescent="0.2">
      <c r="A221" s="18"/>
      <c r="B221" s="53"/>
      <c r="C221" s="53"/>
      <c r="D221" s="18"/>
      <c r="E221" s="53"/>
      <c r="F221" s="53"/>
      <c r="G221" s="53"/>
      <c r="H221" s="53"/>
      <c r="I221" s="53"/>
    </row>
    <row r="222" spans="1:9" ht="12.75" customHeight="1" x14ac:dyDescent="0.2">
      <c r="A222" s="18"/>
      <c r="B222" s="53"/>
      <c r="C222" s="53"/>
      <c r="D222" s="18"/>
      <c r="E222" s="53"/>
      <c r="F222" s="53"/>
      <c r="G222" s="53"/>
      <c r="H222" s="53"/>
      <c r="I222" s="53"/>
    </row>
    <row r="223" spans="1:9" ht="12.75" customHeight="1" x14ac:dyDescent="0.2">
      <c r="A223" s="18"/>
      <c r="B223" s="53"/>
      <c r="C223" s="53"/>
      <c r="D223" s="18"/>
      <c r="E223" s="53"/>
      <c r="F223" s="53"/>
      <c r="G223" s="53"/>
      <c r="H223" s="53"/>
      <c r="I223" s="53"/>
    </row>
    <row r="224" spans="1:9" ht="12.75" customHeight="1" x14ac:dyDescent="0.2">
      <c r="A224" s="18"/>
      <c r="B224" s="53"/>
      <c r="C224" s="53"/>
      <c r="D224" s="18"/>
      <c r="E224" s="53"/>
      <c r="F224" s="53"/>
      <c r="G224" s="53"/>
      <c r="H224" s="53"/>
      <c r="I224" s="53"/>
    </row>
    <row r="225" spans="1:9" ht="12.75" customHeight="1" x14ac:dyDescent="0.2">
      <c r="A225" s="18"/>
      <c r="B225" s="53"/>
      <c r="C225" s="53"/>
      <c r="D225" s="18"/>
      <c r="E225" s="53"/>
      <c r="F225" s="53"/>
      <c r="G225" s="53"/>
      <c r="H225" s="53"/>
      <c r="I225" s="53"/>
    </row>
    <row r="226" spans="1:9" ht="12.75" customHeight="1" x14ac:dyDescent="0.2">
      <c r="A226" s="18"/>
      <c r="B226" s="53"/>
      <c r="C226" s="53"/>
      <c r="D226" s="18"/>
      <c r="E226" s="53"/>
      <c r="F226" s="53"/>
      <c r="G226" s="53"/>
      <c r="H226" s="53"/>
      <c r="I226" s="53"/>
    </row>
    <row r="227" spans="1:9" ht="12.75" customHeight="1" x14ac:dyDescent="0.2">
      <c r="A227" s="18"/>
      <c r="B227" s="53"/>
      <c r="C227" s="53"/>
      <c r="D227" s="18"/>
      <c r="E227" s="53"/>
      <c r="F227" s="53"/>
      <c r="G227" s="53"/>
      <c r="H227" s="53"/>
      <c r="I227" s="53"/>
    </row>
    <row r="228" spans="1:9" ht="12.75" customHeight="1" x14ac:dyDescent="0.2">
      <c r="A228" s="18"/>
      <c r="B228" s="53"/>
      <c r="C228" s="53"/>
      <c r="D228" s="18"/>
      <c r="E228" s="53"/>
      <c r="F228" s="53"/>
      <c r="G228" s="53"/>
      <c r="H228" s="53"/>
      <c r="I228" s="53"/>
    </row>
    <row r="229" spans="1:9" ht="12.75" customHeight="1" x14ac:dyDescent="0.2">
      <c r="A229" s="18"/>
      <c r="B229" s="53"/>
      <c r="C229" s="53"/>
      <c r="D229" s="18"/>
      <c r="E229" s="53"/>
      <c r="F229" s="53"/>
      <c r="G229" s="53"/>
      <c r="H229" s="53"/>
      <c r="I229" s="53"/>
    </row>
    <row r="230" spans="1:9" ht="12.75" customHeight="1" x14ac:dyDescent="0.2">
      <c r="A230" s="18"/>
      <c r="B230" s="53"/>
      <c r="C230" s="53"/>
      <c r="D230" s="18"/>
      <c r="E230" s="53"/>
      <c r="F230" s="53"/>
      <c r="G230" s="53"/>
      <c r="H230" s="53"/>
      <c r="I230" s="53"/>
    </row>
    <row r="231" spans="1:9" ht="12.75" customHeight="1" x14ac:dyDescent="0.2">
      <c r="A231" s="18"/>
      <c r="B231" s="53"/>
      <c r="C231" s="53"/>
      <c r="D231" s="18"/>
      <c r="E231" s="53"/>
      <c r="F231" s="53"/>
      <c r="G231" s="53"/>
      <c r="H231" s="53"/>
      <c r="I231" s="53"/>
    </row>
    <row r="232" spans="1:9" ht="12.75" customHeight="1" x14ac:dyDescent="0.2">
      <c r="A232" s="18"/>
      <c r="B232" s="53"/>
      <c r="C232" s="53"/>
      <c r="D232" s="18"/>
      <c r="E232" s="53"/>
      <c r="F232" s="53"/>
      <c r="G232" s="53"/>
      <c r="H232" s="53"/>
      <c r="I232" s="53"/>
    </row>
    <row r="233" spans="1:9" ht="12.75" customHeight="1" x14ac:dyDescent="0.2">
      <c r="A233" s="18"/>
      <c r="B233" s="53"/>
      <c r="C233" s="53"/>
      <c r="D233" s="18"/>
      <c r="E233" s="53"/>
      <c r="F233" s="53"/>
      <c r="G233" s="53"/>
      <c r="H233" s="53"/>
      <c r="I233" s="53"/>
    </row>
    <row r="234" spans="1:9" ht="12.75" customHeight="1" x14ac:dyDescent="0.2">
      <c r="A234" s="18"/>
      <c r="B234" s="53"/>
      <c r="C234" s="53"/>
      <c r="D234" s="18"/>
      <c r="E234" s="53"/>
      <c r="F234" s="53"/>
      <c r="G234" s="53"/>
      <c r="H234" s="53"/>
      <c r="I234" s="53"/>
    </row>
    <row r="235" spans="1:9" ht="12.75" customHeight="1" x14ac:dyDescent="0.2">
      <c r="A235" s="18"/>
      <c r="D235" s="54"/>
      <c r="E235" s="53"/>
    </row>
    <row r="236" spans="1:9" ht="12.75" customHeight="1" x14ac:dyDescent="0.2">
      <c r="A236" s="18"/>
      <c r="D236" s="54"/>
      <c r="E236" s="53"/>
    </row>
    <row r="237" spans="1:9" ht="12.75" customHeight="1" x14ac:dyDescent="0.2">
      <c r="A237" s="18"/>
      <c r="D237" s="54"/>
      <c r="E237" s="53"/>
    </row>
    <row r="238" spans="1:9" ht="12.75" customHeight="1" x14ac:dyDescent="0.2">
      <c r="A238" s="18"/>
      <c r="D238" s="54"/>
      <c r="E238" s="53"/>
    </row>
    <row r="239" spans="1:9" ht="12.75" customHeight="1" x14ac:dyDescent="0.2">
      <c r="A239" s="18"/>
      <c r="D239" s="54"/>
      <c r="E239" s="53"/>
    </row>
    <row r="240" spans="1:9" ht="12.75" customHeight="1" x14ac:dyDescent="0.2">
      <c r="A240" s="18"/>
      <c r="D240" s="54"/>
      <c r="E240" s="53"/>
    </row>
    <row r="241" spans="1:5" ht="12.75" customHeight="1" x14ac:dyDescent="0.2">
      <c r="A241" s="18"/>
      <c r="D241" s="54"/>
      <c r="E241" s="53"/>
    </row>
    <row r="242" spans="1:5" ht="12.75" customHeight="1" x14ac:dyDescent="0.2">
      <c r="A242" s="18"/>
      <c r="D242" s="54"/>
      <c r="E242" s="53"/>
    </row>
    <row r="243" spans="1:5" ht="12.75" customHeight="1" x14ac:dyDescent="0.2">
      <c r="A243" s="18"/>
      <c r="D243" s="54"/>
      <c r="E243" s="53"/>
    </row>
    <row r="244" spans="1:5" ht="12.75" customHeight="1" x14ac:dyDescent="0.2">
      <c r="A244" s="18"/>
      <c r="D244" s="54"/>
      <c r="E244" s="53"/>
    </row>
    <row r="245" spans="1:5" x14ac:dyDescent="0.2">
      <c r="A245" s="18"/>
    </row>
    <row r="246" spans="1:5" x14ac:dyDescent="0.2">
      <c r="A246" s="18"/>
    </row>
    <row r="247" spans="1:5" x14ac:dyDescent="0.2">
      <c r="A247" s="18"/>
    </row>
    <row r="248" spans="1:5" x14ac:dyDescent="0.2">
      <c r="A248" s="18"/>
    </row>
    <row r="249" spans="1:5" x14ac:dyDescent="0.2">
      <c r="A249" s="18"/>
    </row>
    <row r="250" spans="1:5" x14ac:dyDescent="0.2">
      <c r="A250" s="18"/>
    </row>
    <row r="251" spans="1:5" x14ac:dyDescent="0.2">
      <c r="A251" s="18"/>
    </row>
    <row r="252" spans="1:5" x14ac:dyDescent="0.2">
      <c r="A252" s="18"/>
    </row>
    <row r="253" spans="1:5" x14ac:dyDescent="0.2">
      <c r="A253" s="18"/>
    </row>
    <row r="254" spans="1:5" x14ac:dyDescent="0.2">
      <c r="A254" s="18"/>
    </row>
    <row r="255" spans="1:5" x14ac:dyDescent="0.2">
      <c r="A255" s="18"/>
    </row>
    <row r="256" spans="1:5" x14ac:dyDescent="0.2">
      <c r="A256" s="18"/>
    </row>
    <row r="257" spans="1:1" x14ac:dyDescent="0.2">
      <c r="A257" s="18"/>
    </row>
    <row r="258" spans="1:1" x14ac:dyDescent="0.2">
      <c r="A258" s="18"/>
    </row>
    <row r="259" spans="1:1" x14ac:dyDescent="0.2">
      <c r="A259" s="18"/>
    </row>
    <row r="260" spans="1:1" x14ac:dyDescent="0.2">
      <c r="A260" s="18"/>
    </row>
    <row r="261" spans="1:1" x14ac:dyDescent="0.2">
      <c r="A261" s="18"/>
    </row>
    <row r="262" spans="1:1" x14ac:dyDescent="0.2">
      <c r="A262" s="18"/>
    </row>
    <row r="263" spans="1:1" x14ac:dyDescent="0.2">
      <c r="A263" s="18"/>
    </row>
    <row r="264" spans="1:1" x14ac:dyDescent="0.2">
      <c r="A264" s="18"/>
    </row>
    <row r="265" spans="1:1" x14ac:dyDescent="0.2">
      <c r="A265" s="18"/>
    </row>
    <row r="266" spans="1:1" x14ac:dyDescent="0.2">
      <c r="A266" s="18"/>
    </row>
    <row r="267" spans="1:1" x14ac:dyDescent="0.2">
      <c r="A267" s="18"/>
    </row>
    <row r="268" spans="1:1" x14ac:dyDescent="0.2">
      <c r="A268" s="18"/>
    </row>
    <row r="269" spans="1:1" x14ac:dyDescent="0.2">
      <c r="A269" s="18"/>
    </row>
    <row r="270" spans="1:1" x14ac:dyDescent="0.2">
      <c r="A270" s="18"/>
    </row>
    <row r="271" spans="1:1" x14ac:dyDescent="0.2">
      <c r="A271" s="18"/>
    </row>
    <row r="272" spans="1:1" x14ac:dyDescent="0.2">
      <c r="A272" s="18"/>
    </row>
    <row r="273" spans="1:1" x14ac:dyDescent="0.2">
      <c r="A273" s="18"/>
    </row>
    <row r="274" spans="1:1" x14ac:dyDescent="0.2">
      <c r="A274" s="18"/>
    </row>
    <row r="275" spans="1:1" x14ac:dyDescent="0.2">
      <c r="A275" s="18"/>
    </row>
    <row r="276" spans="1:1" x14ac:dyDescent="0.2">
      <c r="A276" s="18"/>
    </row>
    <row r="277" spans="1:1" x14ac:dyDescent="0.2">
      <c r="A277" s="18"/>
    </row>
    <row r="278" spans="1:1" x14ac:dyDescent="0.2">
      <c r="A278" s="18"/>
    </row>
    <row r="279" spans="1:1" x14ac:dyDescent="0.2">
      <c r="A279" s="18"/>
    </row>
    <row r="280" spans="1:1" x14ac:dyDescent="0.2">
      <c r="A280" s="18"/>
    </row>
    <row r="281" spans="1:1" x14ac:dyDescent="0.2">
      <c r="A281" s="18"/>
    </row>
    <row r="282" spans="1:1" x14ac:dyDescent="0.2">
      <c r="A282" s="18"/>
    </row>
    <row r="283" spans="1:1" x14ac:dyDescent="0.2">
      <c r="A283" s="18"/>
    </row>
    <row r="284" spans="1:1" x14ac:dyDescent="0.2">
      <c r="A284" s="18"/>
    </row>
    <row r="285" spans="1:1" x14ac:dyDescent="0.2">
      <c r="A285" s="18"/>
    </row>
    <row r="286" spans="1:1" x14ac:dyDescent="0.2">
      <c r="A286" s="18"/>
    </row>
    <row r="287" spans="1:1" x14ac:dyDescent="0.2">
      <c r="A287" s="18"/>
    </row>
    <row r="288" spans="1:1" x14ac:dyDescent="0.2">
      <c r="A288" s="18"/>
    </row>
    <row r="289" spans="1:1" x14ac:dyDescent="0.2">
      <c r="A289" s="18"/>
    </row>
    <row r="290" spans="1:1" x14ac:dyDescent="0.2">
      <c r="A290" s="18"/>
    </row>
    <row r="291" spans="1:1" x14ac:dyDescent="0.2">
      <c r="A291" s="18"/>
    </row>
    <row r="292" spans="1:1" x14ac:dyDescent="0.2">
      <c r="A292" s="54"/>
    </row>
    <row r="293" spans="1:1" x14ac:dyDescent="0.2">
      <c r="A293" s="54"/>
    </row>
    <row r="294" spans="1:1" x14ac:dyDescent="0.2">
      <c r="A294" s="54"/>
    </row>
    <row r="295" spans="1:1" x14ac:dyDescent="0.2">
      <c r="A295" s="54"/>
    </row>
    <row r="296" spans="1:1" x14ac:dyDescent="0.2">
      <c r="A296" s="54"/>
    </row>
    <row r="297" spans="1:1" x14ac:dyDescent="0.2">
      <c r="A297" s="54"/>
    </row>
    <row r="298" spans="1:1" x14ac:dyDescent="0.2">
      <c r="A298" s="54"/>
    </row>
    <row r="299" spans="1:1" x14ac:dyDescent="0.2">
      <c r="A299" s="54"/>
    </row>
    <row r="300" spans="1:1" x14ac:dyDescent="0.2">
      <c r="A300" s="54"/>
    </row>
    <row r="301" spans="1:1" x14ac:dyDescent="0.2">
      <c r="A301" s="54"/>
    </row>
    <row r="302" spans="1:1" x14ac:dyDescent="0.2">
      <c r="A302" s="54"/>
    </row>
  </sheetData>
  <pageMargins left="0.75" right="0.75" top="1" bottom="1" header="0.5" footer="0.5"/>
  <pageSetup scale="10" orientation="landscape" horizontalDpi="429496729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43"/>
  <sheetViews>
    <sheetView zoomScaleNormal="100" workbookViewId="0"/>
  </sheetViews>
  <sheetFormatPr defaultColWidth="11.42578125" defaultRowHeight="12.75" x14ac:dyDescent="0.2"/>
  <cols>
    <col min="1" max="13" width="17.5703125" customWidth="1"/>
    <col min="14" max="20" width="11.140625" customWidth="1"/>
  </cols>
  <sheetData>
    <row r="1" spans="1:20" ht="15.75" customHeight="1" x14ac:dyDescent="0.2">
      <c r="A1" s="58" t="s">
        <v>65</v>
      </c>
      <c r="B1" s="58"/>
      <c r="C1" s="58"/>
      <c r="D1" s="58"/>
      <c r="E1" s="58"/>
      <c r="F1" s="58"/>
      <c r="G1" s="58"/>
      <c r="H1" s="58"/>
      <c r="I1" s="42"/>
      <c r="J1" s="57"/>
    </row>
    <row r="2" spans="1:20" ht="15.75" customHeight="1" x14ac:dyDescent="0.2">
      <c r="A2" s="56" t="s">
        <v>1</v>
      </c>
      <c r="B2" s="63"/>
      <c r="C2" s="63"/>
      <c r="D2" s="63"/>
      <c r="E2" s="63"/>
      <c r="F2" s="63"/>
      <c r="G2" s="63"/>
      <c r="H2" s="63"/>
      <c r="I2" s="63"/>
      <c r="J2" s="75"/>
    </row>
    <row r="3" spans="1:20" ht="15.75" customHeight="1" x14ac:dyDescent="0.2">
      <c r="A3" s="56"/>
      <c r="B3" s="55" t="s">
        <v>16</v>
      </c>
      <c r="C3" s="29" t="s">
        <v>40</v>
      </c>
      <c r="D3" s="63"/>
      <c r="E3" s="63"/>
      <c r="F3" s="63"/>
      <c r="G3" s="63"/>
      <c r="H3" s="63"/>
      <c r="I3" s="63"/>
      <c r="J3" s="63"/>
    </row>
    <row r="4" spans="1:20" ht="15.75" customHeight="1" x14ac:dyDescent="0.2">
      <c r="A4" s="56"/>
      <c r="B4" s="55" t="s">
        <v>17</v>
      </c>
      <c r="C4" s="29" t="s">
        <v>27</v>
      </c>
      <c r="D4" s="63"/>
      <c r="E4" s="63"/>
      <c r="F4" s="63"/>
      <c r="G4" s="63"/>
      <c r="H4" s="63"/>
      <c r="I4" s="63"/>
      <c r="J4" s="63"/>
    </row>
    <row r="5" spans="1:20" ht="15.75" customHeight="1" x14ac:dyDescent="0.2">
      <c r="A5" s="56"/>
      <c r="B5" s="63"/>
      <c r="C5" s="63"/>
      <c r="D5" s="63"/>
      <c r="E5" s="8" t="s">
        <v>63</v>
      </c>
      <c r="F5" s="8" t="s">
        <v>63</v>
      </c>
      <c r="G5" s="8" t="s">
        <v>63</v>
      </c>
      <c r="H5" s="63"/>
      <c r="I5" s="63"/>
      <c r="J5" s="63"/>
    </row>
    <row r="6" spans="1:20" ht="15.75" customHeight="1" x14ac:dyDescent="0.2">
      <c r="A6" s="56" t="s">
        <v>2</v>
      </c>
      <c r="B6" s="63"/>
      <c r="C6" s="28" t="s">
        <v>13</v>
      </c>
      <c r="D6" s="28" t="s">
        <v>62</v>
      </c>
      <c r="E6" s="28" t="s">
        <v>3</v>
      </c>
      <c r="F6" s="28" t="s">
        <v>9</v>
      </c>
      <c r="G6" s="28" t="s">
        <v>10</v>
      </c>
      <c r="H6" s="63"/>
      <c r="I6" s="63"/>
      <c r="J6" s="63"/>
    </row>
    <row r="7" spans="1:20" ht="15.75" customHeight="1" x14ac:dyDescent="0.2">
      <c r="A7" s="56"/>
      <c r="B7" s="63"/>
      <c r="C7" s="71"/>
      <c r="D7" s="71" t="s">
        <v>8</v>
      </c>
      <c r="E7" s="71" t="s">
        <v>8</v>
      </c>
      <c r="F7" s="71" t="s">
        <v>8</v>
      </c>
      <c r="G7" s="71" t="s">
        <v>8</v>
      </c>
      <c r="H7" s="63"/>
      <c r="I7" s="63"/>
      <c r="J7" s="63"/>
    </row>
    <row r="8" spans="1:20" ht="15.75" customHeight="1" x14ac:dyDescent="0.2">
      <c r="A8" s="56"/>
      <c r="B8" s="55" t="s">
        <v>4</v>
      </c>
      <c r="C8" s="73">
        <v>46023</v>
      </c>
      <c r="D8" s="47">
        <f>J27</f>
        <v>5.0537541651983489</v>
      </c>
      <c r="E8" s="26">
        <f>F41</f>
        <v>1.2962458348016508</v>
      </c>
      <c r="F8" s="26">
        <f>K47</f>
        <v>5.0537541651983489</v>
      </c>
      <c r="G8" s="26">
        <f>L47</f>
        <v>5.0537541651983489</v>
      </c>
      <c r="H8" s="63"/>
      <c r="I8" s="63"/>
      <c r="J8" s="63"/>
    </row>
    <row r="9" spans="1:20" ht="15.75" customHeight="1" x14ac:dyDescent="0.2">
      <c r="A9" s="57"/>
      <c r="B9" s="69" t="s">
        <v>11</v>
      </c>
      <c r="C9" s="73">
        <v>46000</v>
      </c>
      <c r="D9" s="47">
        <v>5</v>
      </c>
      <c r="E9" s="26">
        <f>F42</f>
        <v>1.3499999999999996</v>
      </c>
      <c r="F9" s="26">
        <f>K48</f>
        <v>5</v>
      </c>
      <c r="G9" s="26">
        <f>L48</f>
        <v>5</v>
      </c>
      <c r="H9" s="57"/>
      <c r="I9" s="57"/>
      <c r="J9" s="57"/>
    </row>
    <row r="10" spans="1:20" ht="15.75" customHeight="1" x14ac:dyDescent="0.25">
      <c r="A10" s="21"/>
      <c r="C10" s="39"/>
      <c r="D10" s="66"/>
      <c r="E10" s="66"/>
      <c r="F10" s="66"/>
      <c r="H10" s="66"/>
      <c r="I10" s="66"/>
    </row>
    <row r="11" spans="1:20" ht="13.15" customHeight="1" x14ac:dyDescent="0.2">
      <c r="A11" s="35" t="s">
        <v>43</v>
      </c>
      <c r="B11" s="35"/>
      <c r="C11" s="35"/>
      <c r="D11" s="35"/>
      <c r="E11" s="35"/>
      <c r="F11" s="35"/>
      <c r="G11" s="52"/>
      <c r="H11" s="12"/>
      <c r="I11" s="35"/>
      <c r="J11" s="35"/>
      <c r="L11" s="35" t="s">
        <v>92</v>
      </c>
    </row>
    <row r="12" spans="1:20" ht="66.75" customHeight="1" x14ac:dyDescent="0.2">
      <c r="A12" s="65" t="s">
        <v>7</v>
      </c>
      <c r="B12" s="65" t="s">
        <v>59</v>
      </c>
      <c r="C12" s="65" t="s">
        <v>44</v>
      </c>
      <c r="D12" s="65" t="s">
        <v>61</v>
      </c>
      <c r="E12" s="65" t="s">
        <v>86</v>
      </c>
      <c r="F12" s="65" t="s">
        <v>85</v>
      </c>
      <c r="G12" s="65" t="s">
        <v>98</v>
      </c>
      <c r="H12" s="65" t="s">
        <v>60</v>
      </c>
      <c r="I12" s="65" t="s">
        <v>96</v>
      </c>
      <c r="J12" s="65" t="s">
        <v>97</v>
      </c>
      <c r="L12" s="65" t="s">
        <v>7</v>
      </c>
      <c r="M12" s="65" t="s">
        <v>44</v>
      </c>
      <c r="N12" s="65" t="s">
        <v>81</v>
      </c>
      <c r="O12" s="65" t="s">
        <v>87</v>
      </c>
      <c r="P12" s="65" t="s">
        <v>88</v>
      </c>
      <c r="Q12" s="65" t="s">
        <v>82</v>
      </c>
      <c r="R12" s="65" t="s">
        <v>83</v>
      </c>
      <c r="S12" s="65" t="s">
        <v>84</v>
      </c>
      <c r="T12" s="65" t="s">
        <v>80</v>
      </c>
    </row>
    <row r="13" spans="1:20" ht="13.15" customHeight="1" x14ac:dyDescent="0.2">
      <c r="B13" s="22" t="s">
        <v>8</v>
      </c>
      <c r="C13" s="22"/>
      <c r="D13" s="22" t="s">
        <v>8</v>
      </c>
      <c r="E13" s="22" t="s">
        <v>8</v>
      </c>
      <c r="F13" s="22" t="s">
        <v>5</v>
      </c>
      <c r="G13" s="22"/>
      <c r="H13" s="22" t="s">
        <v>8</v>
      </c>
      <c r="I13" s="22" t="s">
        <v>8</v>
      </c>
      <c r="J13" s="22" t="s">
        <v>8</v>
      </c>
      <c r="N13" s="22" t="s">
        <v>8</v>
      </c>
      <c r="O13" s="22" t="s">
        <v>8</v>
      </c>
      <c r="P13" s="22" t="s">
        <v>8</v>
      </c>
    </row>
    <row r="14" spans="1:20" ht="13.15" customHeight="1" x14ac:dyDescent="0.2">
      <c r="A14" s="31" t="s">
        <v>151</v>
      </c>
      <c r="B14" s="53">
        <v>5.28</v>
      </c>
      <c r="C14" s="67" t="s">
        <v>152</v>
      </c>
      <c r="D14" s="79" t="str">
        <f>T14</f>
        <v/>
      </c>
      <c r="E14" s="53">
        <v>-0.44098051367475</v>
      </c>
      <c r="F14" s="53">
        <v>12.94</v>
      </c>
      <c r="G14" s="31" t="s">
        <v>127</v>
      </c>
      <c r="H14" s="53" t="str">
        <f>IF(D14="","",D14+E14)</f>
        <v/>
      </c>
      <c r="I14" s="53">
        <f>IF(B14="",H14,B14)</f>
        <v>5.28</v>
      </c>
      <c r="J14" s="53">
        <f t="shared" ref="J14:J25" si="0">(I14*F14)/100</f>
        <v>0.68323199999999995</v>
      </c>
      <c r="L14" s="31" t="s">
        <v>151</v>
      </c>
      <c r="M14" s="67" t="s">
        <v>152</v>
      </c>
      <c r="N14" s="79"/>
      <c r="O14" s="79"/>
      <c r="P14" s="79"/>
      <c r="Q14" s="6">
        <v>0.29372846160086702</v>
      </c>
      <c r="R14" s="6">
        <v>0.41250881187904298</v>
      </c>
      <c r="S14" s="6">
        <v>0.29376272652009</v>
      </c>
      <c r="T14" s="79" t="str">
        <f>IF(N14="","",N14*Q14+O14*R14+P14*S14)</f>
        <v/>
      </c>
    </row>
    <row r="15" spans="1:20" ht="13.15" customHeight="1" x14ac:dyDescent="0.2">
      <c r="A15" s="31" t="s">
        <v>152</v>
      </c>
      <c r="B15" s="53">
        <v>4.9400000000000004</v>
      </c>
      <c r="C15" s="67" t="s">
        <v>125</v>
      </c>
      <c r="D15" s="79" t="str">
        <f t="shared" ref="D15:D25" si="1">T15</f>
        <v/>
      </c>
      <c r="E15" s="53">
        <v>-0.35850987741295298</v>
      </c>
      <c r="F15" s="53">
        <v>18.2</v>
      </c>
      <c r="G15" s="31" t="s">
        <v>127</v>
      </c>
      <c r="H15" s="53" t="str">
        <f t="shared" ref="H15:H25" si="2">IF(D15="","",D15+E15)</f>
        <v/>
      </c>
      <c r="I15" s="53">
        <f t="shared" ref="I15:I24" si="3">IF(B15="",IF(H15="",AVERAGE(I14,I16),H15),B15)</f>
        <v>4.9400000000000004</v>
      </c>
      <c r="J15" s="53">
        <f t="shared" si="0"/>
        <v>0.89907999999999999</v>
      </c>
      <c r="L15" s="31" t="s">
        <v>152</v>
      </c>
      <c r="M15" s="67" t="s">
        <v>125</v>
      </c>
      <c r="N15" s="79"/>
      <c r="O15" s="79"/>
      <c r="P15" s="79"/>
      <c r="Q15" s="6">
        <v>0.29372846160086702</v>
      </c>
      <c r="R15" s="6">
        <v>0.41250881187904298</v>
      </c>
      <c r="S15" s="6">
        <v>0.29376272652009</v>
      </c>
      <c r="T15" s="79" t="str">
        <f t="shared" ref="T15:T25" si="4">IF(N15="","",N15*Q15+O15*R15+P15*S15)</f>
        <v/>
      </c>
    </row>
    <row r="16" spans="1:20" ht="13.15" customHeight="1" x14ac:dyDescent="0.2">
      <c r="A16" s="31" t="s">
        <v>153</v>
      </c>
      <c r="B16" s="53">
        <v>4.84</v>
      </c>
      <c r="C16" s="67" t="s">
        <v>125</v>
      </c>
      <c r="D16" s="79" t="str">
        <f t="shared" si="1"/>
        <v/>
      </c>
      <c r="E16" s="53">
        <v>-0.13915976390326501</v>
      </c>
      <c r="F16" s="53">
        <v>12.58</v>
      </c>
      <c r="G16" s="31" t="s">
        <v>127</v>
      </c>
      <c r="H16" s="53" t="str">
        <f t="shared" si="2"/>
        <v/>
      </c>
      <c r="I16" s="53">
        <f t="shared" si="3"/>
        <v>4.84</v>
      </c>
      <c r="J16" s="53">
        <f t="shared" si="0"/>
        <v>0.60887199999999997</v>
      </c>
      <c r="L16" s="31" t="s">
        <v>153</v>
      </c>
      <c r="M16" s="67" t="s">
        <v>125</v>
      </c>
      <c r="N16" s="79"/>
      <c r="O16" s="79"/>
      <c r="P16" s="79"/>
      <c r="Q16" s="6">
        <v>0.29372846160086702</v>
      </c>
      <c r="R16" s="6">
        <v>0.41250881187904298</v>
      </c>
      <c r="S16" s="6">
        <v>0.29376272652009</v>
      </c>
      <c r="T16" s="79" t="str">
        <f t="shared" si="4"/>
        <v/>
      </c>
    </row>
    <row r="17" spans="1:20" ht="13.15" customHeight="1" x14ac:dyDescent="0.2">
      <c r="A17" s="31" t="s">
        <v>125</v>
      </c>
      <c r="B17" s="53">
        <v>4.7699999999999996</v>
      </c>
      <c r="C17" s="67" t="s">
        <v>126</v>
      </c>
      <c r="D17" s="79" t="str">
        <f t="shared" si="1"/>
        <v/>
      </c>
      <c r="E17" s="53">
        <v>-0.17938966507110901</v>
      </c>
      <c r="F17" s="53">
        <v>10.6</v>
      </c>
      <c r="G17" s="31" t="s">
        <v>127</v>
      </c>
      <c r="H17" s="53" t="str">
        <f t="shared" si="2"/>
        <v/>
      </c>
      <c r="I17" s="53">
        <f t="shared" si="3"/>
        <v>4.7699999999999996</v>
      </c>
      <c r="J17" s="53">
        <f t="shared" si="0"/>
        <v>0.50561999999999996</v>
      </c>
      <c r="L17" s="31" t="s">
        <v>125</v>
      </c>
      <c r="M17" s="67" t="s">
        <v>126</v>
      </c>
      <c r="N17" s="79"/>
      <c r="O17" s="79"/>
      <c r="P17" s="79"/>
      <c r="Q17" s="6">
        <v>0.29372846160086702</v>
      </c>
      <c r="R17" s="6">
        <v>0.41250881187904298</v>
      </c>
      <c r="S17" s="6">
        <v>0.29376272652009</v>
      </c>
      <c r="T17" s="79" t="str">
        <f t="shared" si="4"/>
        <v/>
      </c>
    </row>
    <row r="18" spans="1:20" ht="13.15" customHeight="1" x14ac:dyDescent="0.2">
      <c r="A18" s="31" t="s">
        <v>128</v>
      </c>
      <c r="B18" s="53">
        <v>4.7300000000000004</v>
      </c>
      <c r="C18" s="67" t="s">
        <v>126</v>
      </c>
      <c r="D18" s="79" t="str">
        <f t="shared" si="1"/>
        <v/>
      </c>
      <c r="E18" s="53">
        <v>-0.204783960614838</v>
      </c>
      <c r="F18" s="53">
        <v>6.34</v>
      </c>
      <c r="G18" s="31" t="s">
        <v>127</v>
      </c>
      <c r="H18" s="53" t="str">
        <f t="shared" si="2"/>
        <v/>
      </c>
      <c r="I18" s="53">
        <f t="shared" si="3"/>
        <v>4.7300000000000004</v>
      </c>
      <c r="J18" s="53">
        <f t="shared" si="0"/>
        <v>0.29988200000000004</v>
      </c>
      <c r="L18" s="31" t="s">
        <v>128</v>
      </c>
      <c r="M18" s="67" t="s">
        <v>126</v>
      </c>
      <c r="N18" s="79"/>
      <c r="O18" s="79"/>
      <c r="P18" s="79"/>
      <c r="Q18" s="6">
        <v>0.29372846160086702</v>
      </c>
      <c r="R18" s="6">
        <v>0.41250881187904298</v>
      </c>
      <c r="S18" s="6">
        <v>0.29376272652009</v>
      </c>
      <c r="T18" s="79" t="str">
        <f t="shared" si="4"/>
        <v/>
      </c>
    </row>
    <row r="19" spans="1:20" ht="13.15" customHeight="1" x14ac:dyDescent="0.2">
      <c r="A19" s="31" t="s">
        <v>129</v>
      </c>
      <c r="B19" s="53">
        <v>4.88</v>
      </c>
      <c r="C19" s="67" t="s">
        <v>126</v>
      </c>
      <c r="D19" s="79" t="str">
        <f t="shared" si="1"/>
        <v/>
      </c>
      <c r="E19" s="53">
        <v>-6.3415974188842497E-2</v>
      </c>
      <c r="F19" s="53">
        <v>4.8</v>
      </c>
      <c r="G19" s="31" t="s">
        <v>127</v>
      </c>
      <c r="H19" s="53" t="str">
        <f t="shared" si="2"/>
        <v/>
      </c>
      <c r="I19" s="53">
        <f t="shared" si="3"/>
        <v>4.88</v>
      </c>
      <c r="J19" s="53">
        <f t="shared" si="0"/>
        <v>0.23424</v>
      </c>
      <c r="L19" s="31" t="s">
        <v>129</v>
      </c>
      <c r="M19" s="67" t="s">
        <v>126</v>
      </c>
      <c r="N19" s="79"/>
      <c r="O19" s="79"/>
      <c r="P19" s="79"/>
      <c r="Q19" s="6">
        <v>0.29372846160086702</v>
      </c>
      <c r="R19" s="6">
        <v>0.41250881187904298</v>
      </c>
      <c r="S19" s="6">
        <v>0.29376272652009</v>
      </c>
      <c r="T19" s="79" t="str">
        <f t="shared" si="4"/>
        <v/>
      </c>
    </row>
    <row r="20" spans="1:20" ht="13.15" customHeight="1" x14ac:dyDescent="0.2">
      <c r="A20" s="31" t="s">
        <v>126</v>
      </c>
      <c r="B20" s="53"/>
      <c r="C20" s="67" t="s">
        <v>130</v>
      </c>
      <c r="D20" s="79">
        <f t="shared" si="1"/>
        <v>5.2987904596890862</v>
      </c>
      <c r="E20" s="53">
        <v>2.25621136709027E-2</v>
      </c>
      <c r="F20" s="53">
        <v>7.98</v>
      </c>
      <c r="G20" s="31" t="s">
        <v>127</v>
      </c>
      <c r="H20" s="53">
        <f t="shared" si="2"/>
        <v>5.3213525733599889</v>
      </c>
      <c r="I20" s="53">
        <f t="shared" si="3"/>
        <v>5.3213525733599889</v>
      </c>
      <c r="J20" s="53">
        <f t="shared" si="0"/>
        <v>0.42464393535412709</v>
      </c>
      <c r="L20" s="31" t="s">
        <v>126</v>
      </c>
      <c r="M20" s="67" t="s">
        <v>130</v>
      </c>
      <c r="N20" s="79">
        <v>5.07</v>
      </c>
      <c r="O20" s="79">
        <v>5.1475</v>
      </c>
      <c r="P20" s="79">
        <v>5.74</v>
      </c>
      <c r="Q20" s="6">
        <v>0.29372846160086702</v>
      </c>
      <c r="R20" s="6">
        <v>0.41250881187904298</v>
      </c>
      <c r="S20" s="6">
        <v>0.29376272652009</v>
      </c>
      <c r="T20" s="79">
        <f t="shared" si="4"/>
        <v>5.2987904596890862</v>
      </c>
    </row>
    <row r="21" spans="1:20" ht="13.15" customHeight="1" x14ac:dyDescent="0.2">
      <c r="A21" s="31" t="s">
        <v>131</v>
      </c>
      <c r="B21" s="53"/>
      <c r="C21" s="67" t="s">
        <v>130</v>
      </c>
      <c r="D21" s="79">
        <f t="shared" si="1"/>
        <v>5.2987904596890862</v>
      </c>
      <c r="E21" s="53">
        <v>5.3986828182163799E-2</v>
      </c>
      <c r="F21" s="53">
        <v>7.78</v>
      </c>
      <c r="G21" s="31" t="s">
        <v>127</v>
      </c>
      <c r="H21" s="53">
        <f t="shared" si="2"/>
        <v>5.3527772878712501</v>
      </c>
      <c r="I21" s="53">
        <f t="shared" si="3"/>
        <v>5.3527772878712501</v>
      </c>
      <c r="J21" s="53">
        <f t="shared" si="0"/>
        <v>0.41644607299638325</v>
      </c>
      <c r="L21" s="31" t="s">
        <v>131</v>
      </c>
      <c r="M21" s="67" t="s">
        <v>130</v>
      </c>
      <c r="N21" s="79">
        <v>5.07</v>
      </c>
      <c r="O21" s="79">
        <v>5.1475</v>
      </c>
      <c r="P21" s="79">
        <v>5.74</v>
      </c>
      <c r="Q21" s="6">
        <v>0.29372846160086702</v>
      </c>
      <c r="R21" s="6">
        <v>0.41250881187904298</v>
      </c>
      <c r="S21" s="6">
        <v>0.29376272652009</v>
      </c>
      <c r="T21" s="79">
        <f t="shared" si="4"/>
        <v>5.2987904596890862</v>
      </c>
    </row>
    <row r="22" spans="1:20" ht="13.15" customHeight="1" x14ac:dyDescent="0.2">
      <c r="A22" s="31" t="s">
        <v>132</v>
      </c>
      <c r="B22" s="53"/>
      <c r="C22" s="67" t="s">
        <v>130</v>
      </c>
      <c r="D22" s="79">
        <f t="shared" si="1"/>
        <v>5.2987904596890862</v>
      </c>
      <c r="E22" s="53">
        <v>-1.4059931110876001E-2</v>
      </c>
      <c r="F22" s="53">
        <v>5.38</v>
      </c>
      <c r="G22" s="31" t="s">
        <v>127</v>
      </c>
      <c r="H22" s="53">
        <f t="shared" si="2"/>
        <v>5.2847305285782102</v>
      </c>
      <c r="I22" s="53">
        <f t="shared" si="3"/>
        <v>5.2847305285782102</v>
      </c>
      <c r="J22" s="53">
        <f t="shared" si="0"/>
        <v>0.28431850243750767</v>
      </c>
      <c r="L22" s="31" t="s">
        <v>132</v>
      </c>
      <c r="M22" s="67" t="s">
        <v>130</v>
      </c>
      <c r="N22" s="79">
        <v>5.07</v>
      </c>
      <c r="O22" s="79">
        <v>5.1475</v>
      </c>
      <c r="P22" s="79">
        <v>5.74</v>
      </c>
      <c r="Q22" s="6">
        <v>0.29372846160086702</v>
      </c>
      <c r="R22" s="6">
        <v>0.41250881187904298</v>
      </c>
      <c r="S22" s="6">
        <v>0.29376272652009</v>
      </c>
      <c r="T22" s="79">
        <f t="shared" si="4"/>
        <v>5.2987904596890862</v>
      </c>
    </row>
    <row r="23" spans="1:20" ht="13.15" customHeight="1" x14ac:dyDescent="0.2">
      <c r="A23" s="31" t="s">
        <v>130</v>
      </c>
      <c r="B23" s="53"/>
      <c r="C23" s="67" t="s">
        <v>133</v>
      </c>
      <c r="D23" s="79">
        <f t="shared" si="1"/>
        <v>5.4180717366317683</v>
      </c>
      <c r="E23" s="53">
        <v>-0.136242031379401</v>
      </c>
      <c r="F23" s="53">
        <v>5</v>
      </c>
      <c r="G23" s="31" t="s">
        <v>127</v>
      </c>
      <c r="H23" s="53">
        <f t="shared" si="2"/>
        <v>5.2818297052523677</v>
      </c>
      <c r="I23" s="53">
        <f t="shared" si="3"/>
        <v>5.2818297052523677</v>
      </c>
      <c r="J23" s="53">
        <f t="shared" si="0"/>
        <v>0.26409148526261839</v>
      </c>
      <c r="L23" s="31" t="s">
        <v>130</v>
      </c>
      <c r="M23" s="67" t="s">
        <v>133</v>
      </c>
      <c r="N23" s="79">
        <v>5.1849999999999996</v>
      </c>
      <c r="O23" s="79">
        <v>5.28</v>
      </c>
      <c r="P23" s="79">
        <v>5.8449999999999998</v>
      </c>
      <c r="Q23" s="6">
        <v>0.29372846160086702</v>
      </c>
      <c r="R23" s="6">
        <v>0.41250881187904298</v>
      </c>
      <c r="S23" s="6">
        <v>0.29376272652009</v>
      </c>
      <c r="T23" s="79">
        <f t="shared" si="4"/>
        <v>5.4180717366317683</v>
      </c>
    </row>
    <row r="24" spans="1:20" ht="13.15" customHeight="1" x14ac:dyDescent="0.2">
      <c r="A24" s="31" t="s">
        <v>134</v>
      </c>
      <c r="B24" s="53"/>
      <c r="C24" s="67" t="s">
        <v>133</v>
      </c>
      <c r="D24" s="79">
        <f t="shared" si="1"/>
        <v>5.4180717366317683</v>
      </c>
      <c r="E24" s="53">
        <v>-0.18962156228867799</v>
      </c>
      <c r="F24" s="53">
        <v>4.54</v>
      </c>
      <c r="G24" s="31" t="s">
        <v>127</v>
      </c>
      <c r="H24" s="53">
        <f t="shared" si="2"/>
        <v>5.2284501743430907</v>
      </c>
      <c r="I24" s="53">
        <f t="shared" si="3"/>
        <v>5.2284501743430907</v>
      </c>
      <c r="J24" s="53">
        <f t="shared" si="0"/>
        <v>0.23737163791517632</v>
      </c>
      <c r="L24" s="31" t="s">
        <v>134</v>
      </c>
      <c r="M24" s="67" t="s">
        <v>133</v>
      </c>
      <c r="N24" s="79">
        <v>5.1849999999999996</v>
      </c>
      <c r="O24" s="79">
        <v>5.28</v>
      </c>
      <c r="P24" s="79">
        <v>5.8449999999999998</v>
      </c>
      <c r="Q24" s="6">
        <v>0.29372846160086702</v>
      </c>
      <c r="R24" s="6">
        <v>0.41250881187904298</v>
      </c>
      <c r="S24" s="6">
        <v>0.29376272652009</v>
      </c>
      <c r="T24" s="79">
        <f t="shared" si="4"/>
        <v>5.4180717366317683</v>
      </c>
    </row>
    <row r="25" spans="1:20" ht="13.15" customHeight="1" x14ac:dyDescent="0.2">
      <c r="A25" s="31" t="s">
        <v>133</v>
      </c>
      <c r="B25" s="53"/>
      <c r="C25" s="67" t="s">
        <v>133</v>
      </c>
      <c r="D25" s="79">
        <f t="shared" si="1"/>
        <v>5.4180717366317683</v>
      </c>
      <c r="E25" s="53">
        <v>-0.34147766325001599</v>
      </c>
      <c r="F25" s="53">
        <v>3.86</v>
      </c>
      <c r="G25" s="31" t="s">
        <v>127</v>
      </c>
      <c r="H25" s="53">
        <f t="shared" si="2"/>
        <v>5.0765940733817523</v>
      </c>
      <c r="I25" s="53">
        <f>IF(B25="",H25,B25)</f>
        <v>5.0765940733817523</v>
      </c>
      <c r="J25" s="53">
        <f t="shared" si="0"/>
        <v>0.19595653123253562</v>
      </c>
      <c r="L25" s="31" t="s">
        <v>133</v>
      </c>
      <c r="M25" s="67" t="s">
        <v>133</v>
      </c>
      <c r="N25" s="79">
        <v>5.1849999999999996</v>
      </c>
      <c r="O25" s="79">
        <v>5.28</v>
      </c>
      <c r="P25" s="79">
        <v>5.8449999999999998</v>
      </c>
      <c r="Q25" s="6">
        <v>0.29372846160086702</v>
      </c>
      <c r="R25" s="6">
        <v>0.41250881187904298</v>
      </c>
      <c r="S25" s="6">
        <v>0.29376272652009</v>
      </c>
      <c r="T25" s="79">
        <f t="shared" si="4"/>
        <v>5.4180717366317683</v>
      </c>
    </row>
    <row r="26" spans="1:20" ht="13.15" customHeight="1" x14ac:dyDescent="0.2">
      <c r="A26" s="31"/>
      <c r="B26" s="6"/>
      <c r="C26" s="67"/>
      <c r="D26" s="6"/>
      <c r="E26" s="6"/>
      <c r="F26" s="6"/>
      <c r="G26" s="31"/>
      <c r="H26" s="6"/>
      <c r="I26" s="6"/>
      <c r="J26" s="6"/>
      <c r="M26" s="77"/>
      <c r="O26" s="62"/>
    </row>
    <row r="27" spans="1:20" ht="13.15" customHeight="1" x14ac:dyDescent="0.2">
      <c r="A27" s="60"/>
      <c r="B27" s="50"/>
      <c r="C27" s="50"/>
      <c r="D27" s="50"/>
      <c r="E27" s="33"/>
      <c r="F27" s="38"/>
      <c r="G27" s="38"/>
      <c r="H27" s="34"/>
      <c r="I27" s="25" t="s">
        <v>64</v>
      </c>
      <c r="J27" s="32">
        <f>SUM(J14:J25)</f>
        <v>5.0537541651983489</v>
      </c>
      <c r="K27" s="62"/>
      <c r="L27" s="60"/>
      <c r="M27" s="78"/>
      <c r="N27" s="60"/>
      <c r="O27" s="60"/>
      <c r="P27" s="60"/>
      <c r="Q27" s="60"/>
      <c r="R27" s="60"/>
      <c r="S27" s="60"/>
      <c r="T27" s="60"/>
    </row>
    <row r="28" spans="1:20" ht="12.75" customHeight="1" x14ac:dyDescent="0.2">
      <c r="A28" s="14" t="s">
        <v>42</v>
      </c>
      <c r="D28" s="37"/>
      <c r="F28" s="49"/>
      <c r="H28" s="37"/>
      <c r="L28" s="14" t="s">
        <v>90</v>
      </c>
    </row>
    <row r="29" spans="1:20" ht="12.75" customHeight="1" x14ac:dyDescent="0.2">
      <c r="A29" s="14" t="s">
        <v>100</v>
      </c>
      <c r="L29" s="14" t="s">
        <v>91</v>
      </c>
    </row>
    <row r="30" spans="1:20" ht="12.75" customHeight="1" x14ac:dyDescent="0.2">
      <c r="A30" s="14" t="s">
        <v>102</v>
      </c>
      <c r="L30" t="s">
        <v>89</v>
      </c>
    </row>
    <row r="31" spans="1:20" ht="12.75" customHeight="1" x14ac:dyDescent="0.2">
      <c r="A31" s="14" t="s">
        <v>99</v>
      </c>
      <c r="L31" t="s">
        <v>93</v>
      </c>
    </row>
    <row r="32" spans="1:20" ht="12.75" customHeight="1" x14ac:dyDescent="0.2">
      <c r="A32" s="14"/>
    </row>
    <row r="33" spans="1:12" ht="12.75" customHeight="1" x14ac:dyDescent="0.2">
      <c r="A33" s="14"/>
      <c r="L33" s="27"/>
    </row>
    <row r="34" spans="1:12" ht="13.5" customHeight="1" x14ac:dyDescent="0.2">
      <c r="A34" s="9" t="s">
        <v>74</v>
      </c>
      <c r="B34" s="64"/>
      <c r="C34" s="64"/>
      <c r="D34" s="64"/>
      <c r="E34" s="64"/>
      <c r="F34" s="64"/>
      <c r="G34" s="64"/>
      <c r="H34" s="59"/>
      <c r="I34" s="59"/>
      <c r="L34" s="7"/>
    </row>
    <row r="35" spans="1:12" ht="51" customHeight="1" x14ac:dyDescent="0.2">
      <c r="A35" s="65"/>
      <c r="B35" s="15" t="s">
        <v>28</v>
      </c>
      <c r="C35" s="15" t="s">
        <v>22</v>
      </c>
      <c r="D35" s="15" t="s">
        <v>23</v>
      </c>
      <c r="E35" s="15" t="s">
        <v>24</v>
      </c>
      <c r="F35" s="15" t="s">
        <v>25</v>
      </c>
      <c r="G35" s="15" t="s">
        <v>30</v>
      </c>
      <c r="H35" s="15" t="s">
        <v>15</v>
      </c>
      <c r="I35" s="15" t="s">
        <v>31</v>
      </c>
      <c r="L35" s="48"/>
    </row>
    <row r="36" spans="1:12" ht="13.5" customHeight="1" x14ac:dyDescent="0.2">
      <c r="A36" s="65"/>
      <c r="B36" s="2">
        <v>6.35</v>
      </c>
      <c r="C36" s="17">
        <v>4.58</v>
      </c>
      <c r="D36" s="17">
        <v>5.05</v>
      </c>
      <c r="E36" s="17">
        <v>7.63</v>
      </c>
      <c r="F36" s="17">
        <v>8.83</v>
      </c>
      <c r="G36" s="17">
        <v>6.96</v>
      </c>
      <c r="H36" s="17">
        <f>(SUM(C36+D36+E36+F36+G36)-MAX(C36:G36)-MIN(C36:G36))/3</f>
        <v>6.5466666666666669</v>
      </c>
      <c r="I36" s="17">
        <f>MIN(B36*1.15,MAX(B36,H36*0.88))</f>
        <v>6.35</v>
      </c>
      <c r="J36" s="44"/>
      <c r="L36" s="48"/>
    </row>
    <row r="37" spans="1:12" x14ac:dyDescent="0.2">
      <c r="A37" s="40"/>
      <c r="B37" s="44"/>
      <c r="C37" s="44"/>
      <c r="D37" s="44"/>
      <c r="E37" s="44"/>
      <c r="F37" s="44"/>
      <c r="G37" s="44"/>
      <c r="H37" s="44"/>
      <c r="I37" s="44"/>
      <c r="J37" s="44"/>
      <c r="L37" s="48"/>
    </row>
    <row r="38" spans="1:12" x14ac:dyDescent="0.2">
      <c r="A38" s="40"/>
      <c r="B38" s="44"/>
      <c r="C38" s="44"/>
      <c r="D38" s="44"/>
      <c r="E38" s="44"/>
      <c r="F38" s="44"/>
      <c r="G38" s="44"/>
      <c r="H38" s="44"/>
      <c r="I38" s="44"/>
      <c r="J38" s="44"/>
      <c r="L38" s="48"/>
    </row>
    <row r="39" spans="1:12" ht="13.5" customHeight="1" x14ac:dyDescent="0.2">
      <c r="A39" s="9" t="s">
        <v>77</v>
      </c>
      <c r="B39" s="59"/>
      <c r="C39" s="50"/>
      <c r="D39" s="50"/>
      <c r="E39" s="50"/>
      <c r="F39" s="50"/>
      <c r="G39" s="50"/>
      <c r="L39" s="27"/>
    </row>
    <row r="40" spans="1:12" ht="51" customHeight="1" x14ac:dyDescent="0.2">
      <c r="A40" s="4"/>
      <c r="B40" s="15" t="s">
        <v>31</v>
      </c>
      <c r="C40" s="10" t="s">
        <v>34</v>
      </c>
      <c r="D40" s="15" t="s">
        <v>35</v>
      </c>
      <c r="E40" s="15" t="s">
        <v>36</v>
      </c>
      <c r="F40" s="3" t="s">
        <v>79</v>
      </c>
      <c r="G40" s="15" t="s">
        <v>37</v>
      </c>
      <c r="L40" s="27"/>
    </row>
    <row r="41" spans="1:12" x14ac:dyDescent="0.2">
      <c r="A41" s="74" t="s">
        <v>45</v>
      </c>
      <c r="B41" s="70">
        <f>I36</f>
        <v>6.35</v>
      </c>
      <c r="C41" s="24">
        <f>D8</f>
        <v>5.0537541651983489</v>
      </c>
      <c r="D41" s="70">
        <v>3.38</v>
      </c>
      <c r="E41" s="70">
        <f>MAX(C41,D41)</f>
        <v>5.0537541651983489</v>
      </c>
      <c r="F41" s="20">
        <f>MAX(B41-E41,0)</f>
        <v>1.2962458348016508</v>
      </c>
      <c r="G41" s="70">
        <f>B41-D41</f>
        <v>2.9699999999999998</v>
      </c>
      <c r="L41" s="27"/>
    </row>
    <row r="42" spans="1:12" ht="13.5" customHeight="1" x14ac:dyDescent="0.2">
      <c r="A42" s="68" t="s">
        <v>0</v>
      </c>
      <c r="B42" s="23">
        <f>I36</f>
        <v>6.35</v>
      </c>
      <c r="C42" s="72">
        <f>D9</f>
        <v>5</v>
      </c>
      <c r="D42" s="23">
        <f>D41</f>
        <v>3.38</v>
      </c>
      <c r="E42" s="23">
        <f>IF(EXACT(C42,"NA"),"NA",MAX(C42,D42))</f>
        <v>5</v>
      </c>
      <c r="F42" s="30">
        <f>IF(EXACT(C42,"NA"),"NA",MAX(B42-E42,0))</f>
        <v>1.3499999999999996</v>
      </c>
      <c r="G42" s="23">
        <f>B42-D42</f>
        <v>2.9699999999999998</v>
      </c>
      <c r="L42" s="27"/>
    </row>
    <row r="43" spans="1:12" x14ac:dyDescent="0.2">
      <c r="B43" s="44"/>
      <c r="C43" s="44"/>
      <c r="D43" s="44"/>
      <c r="E43" s="44"/>
      <c r="F43" s="44"/>
      <c r="G43" s="44"/>
      <c r="L43" s="27"/>
    </row>
    <row r="44" spans="1:12" x14ac:dyDescent="0.2">
      <c r="B44" s="44"/>
      <c r="C44" s="44"/>
      <c r="D44" s="44"/>
      <c r="E44" s="44"/>
      <c r="F44" s="44"/>
      <c r="G44" s="44"/>
      <c r="L44" s="27"/>
    </row>
    <row r="45" spans="1:12" ht="13.5" customHeight="1" x14ac:dyDescent="0.2">
      <c r="A45" s="1" t="s">
        <v>41</v>
      </c>
      <c r="B45" s="50"/>
      <c r="C45" s="50"/>
      <c r="D45" s="50"/>
      <c r="E45" s="50"/>
      <c r="F45" s="50"/>
      <c r="G45" s="50"/>
      <c r="H45" s="60"/>
      <c r="I45" s="60"/>
      <c r="J45" s="60"/>
      <c r="K45" s="60"/>
      <c r="L45" s="46"/>
    </row>
    <row r="46" spans="1:12" ht="51" customHeight="1" x14ac:dyDescent="0.2">
      <c r="A46" s="65"/>
      <c r="B46" s="15" t="s">
        <v>31</v>
      </c>
      <c r="C46" s="16" t="s">
        <v>18</v>
      </c>
      <c r="D46" s="16" t="s">
        <v>19</v>
      </c>
      <c r="E46" s="16" t="s">
        <v>20</v>
      </c>
      <c r="F46" s="16" t="s">
        <v>21</v>
      </c>
      <c r="G46" s="16" t="s">
        <v>32</v>
      </c>
      <c r="H46" s="16" t="s">
        <v>33</v>
      </c>
      <c r="I46" s="45" t="s">
        <v>34</v>
      </c>
      <c r="J46" s="16" t="s">
        <v>35</v>
      </c>
      <c r="K46" s="11" t="s">
        <v>38</v>
      </c>
      <c r="L46" s="3" t="s">
        <v>39</v>
      </c>
    </row>
    <row r="47" spans="1:12" x14ac:dyDescent="0.2">
      <c r="A47" s="74" t="s">
        <v>45</v>
      </c>
      <c r="B47" s="53">
        <f>I36</f>
        <v>6.35</v>
      </c>
      <c r="C47" s="53">
        <f>MAX(C36,B47)</f>
        <v>6.35</v>
      </c>
      <c r="D47" s="53">
        <f>MAX(D36,B47)</f>
        <v>6.35</v>
      </c>
      <c r="E47" s="53">
        <f>MAX(E36,B47)</f>
        <v>7.63</v>
      </c>
      <c r="F47" s="53">
        <f>MAX(F36,B47)</f>
        <v>8.83</v>
      </c>
      <c r="G47" s="53">
        <f>MAX(G36,B47)</f>
        <v>6.96</v>
      </c>
      <c r="H47" s="19">
        <f>(SUM(C47+D47+E47+F47+G47)-MAX(C47:G47)-MIN(C47:G47))/3</f>
        <v>6.9799999999999995</v>
      </c>
      <c r="I47" s="36">
        <f>D8</f>
        <v>5.0537541651983489</v>
      </c>
      <c r="J47" s="53">
        <f>D41</f>
        <v>3.38</v>
      </c>
      <c r="K47" s="41">
        <f>MAX(I47,J47)</f>
        <v>5.0537541651983489</v>
      </c>
      <c r="L47" s="20">
        <f>MAX(I47,J47)</f>
        <v>5.0537541651983489</v>
      </c>
    </row>
    <row r="48" spans="1:12" ht="13.5" customHeight="1" x14ac:dyDescent="0.2">
      <c r="A48" s="68" t="s">
        <v>0</v>
      </c>
      <c r="B48" s="33">
        <f t="shared" ref="B48:H48" si="5">B47</f>
        <v>6.35</v>
      </c>
      <c r="C48" s="33">
        <f t="shared" si="5"/>
        <v>6.35</v>
      </c>
      <c r="D48" s="33">
        <f t="shared" si="5"/>
        <v>6.35</v>
      </c>
      <c r="E48" s="33">
        <f t="shared" si="5"/>
        <v>7.63</v>
      </c>
      <c r="F48" s="33">
        <f t="shared" si="5"/>
        <v>8.83</v>
      </c>
      <c r="G48" s="33">
        <f t="shared" si="5"/>
        <v>6.96</v>
      </c>
      <c r="H48" s="33">
        <f t="shared" si="5"/>
        <v>6.9799999999999995</v>
      </c>
      <c r="I48" s="5">
        <f>D9</f>
        <v>5</v>
      </c>
      <c r="J48" s="33">
        <f>D41</f>
        <v>3.38</v>
      </c>
      <c r="K48" s="13">
        <f>IF(EXACT(I48,"NA"),"NA",MAX(I48,J48))</f>
        <v>5</v>
      </c>
      <c r="L48" s="13">
        <f>IF(EXACT(I48,"NA"),"NA",MAX(I48,J48))</f>
        <v>5</v>
      </c>
    </row>
    <row r="49" spans="1:1" x14ac:dyDescent="0.2">
      <c r="A49" s="14"/>
    </row>
    <row r="50" spans="1:1" x14ac:dyDescent="0.2">
      <c r="A50" s="14"/>
    </row>
    <row r="93" spans="1:16" ht="12.75" customHeight="1" x14ac:dyDescent="0.2">
      <c r="A93" s="51"/>
    </row>
    <row r="94" spans="1:16" ht="12.75" customHeight="1" x14ac:dyDescent="0.2">
      <c r="A94" s="51"/>
    </row>
    <row r="95" spans="1:16" x14ac:dyDescent="0.2">
      <c r="A95" s="35" t="s">
        <v>69</v>
      </c>
      <c r="B95" s="14"/>
      <c r="C95" s="14"/>
      <c r="D95" s="14"/>
      <c r="E95" s="14"/>
      <c r="F95" s="14"/>
      <c r="G95" s="14"/>
      <c r="H95" s="14"/>
      <c r="I95" s="14"/>
      <c r="J95" s="14"/>
      <c r="K95" s="14"/>
      <c r="L95" s="14"/>
      <c r="M95" s="14"/>
      <c r="N95" s="14"/>
      <c r="O95" s="14"/>
      <c r="P95" s="14"/>
    </row>
    <row r="96" spans="1:16" ht="13.5" customHeight="1" x14ac:dyDescent="0.2">
      <c r="A96" s="1" t="s">
        <v>70</v>
      </c>
      <c r="B96" s="60"/>
      <c r="C96" s="60"/>
      <c r="D96" s="60"/>
      <c r="E96" s="60"/>
      <c r="F96" s="60"/>
      <c r="G96" s="60"/>
      <c r="H96" s="60"/>
      <c r="I96" s="60"/>
      <c r="J96" s="14"/>
      <c r="K96" s="14"/>
      <c r="L96" s="14"/>
      <c r="M96" s="14"/>
      <c r="N96" s="14"/>
      <c r="O96" s="14"/>
      <c r="P96" s="14"/>
    </row>
    <row r="97" spans="1:16" ht="66" customHeight="1" x14ac:dyDescent="0.2">
      <c r="A97" s="4" t="s">
        <v>14</v>
      </c>
      <c r="B97" s="4" t="s">
        <v>66</v>
      </c>
      <c r="C97" s="4" t="s">
        <v>67</v>
      </c>
      <c r="D97" s="4" t="s">
        <v>50</v>
      </c>
      <c r="E97" s="65" t="s">
        <v>104</v>
      </c>
      <c r="F97" s="4" t="s">
        <v>46</v>
      </c>
      <c r="G97" s="4" t="s">
        <v>47</v>
      </c>
      <c r="H97" s="4" t="s">
        <v>48</v>
      </c>
      <c r="I97" s="4" t="s">
        <v>49</v>
      </c>
      <c r="J97" s="6"/>
      <c r="K97" s="6"/>
      <c r="L97" s="6"/>
      <c r="M97" s="6"/>
      <c r="N97" s="6"/>
      <c r="O97" s="6"/>
      <c r="P97" s="6"/>
    </row>
    <row r="98" spans="1:16" ht="12.75" customHeight="1" x14ac:dyDescent="0.2">
      <c r="A98" s="14"/>
      <c r="B98" s="31" t="s">
        <v>8</v>
      </c>
      <c r="C98" s="31" t="s">
        <v>8</v>
      </c>
      <c r="E98" s="31" t="s">
        <v>8</v>
      </c>
      <c r="F98" s="31" t="s">
        <v>8</v>
      </c>
      <c r="G98" s="31" t="s">
        <v>8</v>
      </c>
      <c r="H98" s="31" t="s">
        <v>8</v>
      </c>
      <c r="I98" s="31" t="s">
        <v>8</v>
      </c>
      <c r="J98" s="22"/>
      <c r="K98" s="22"/>
      <c r="L98" s="22"/>
      <c r="M98" s="22"/>
      <c r="N98" s="14"/>
    </row>
    <row r="99" spans="1:16" ht="12.75" customHeight="1" x14ac:dyDescent="0.2">
      <c r="A99" s="18">
        <v>45610</v>
      </c>
      <c r="B99" s="53">
        <v>5.8399385347239603</v>
      </c>
      <c r="C99" s="53"/>
      <c r="D99" s="31"/>
      <c r="E99" s="53">
        <v>6.35</v>
      </c>
      <c r="F99" s="53">
        <v>0.51006099999999999</v>
      </c>
      <c r="G99" s="53"/>
      <c r="H99" s="53">
        <v>5.8399385347239603</v>
      </c>
      <c r="I99" s="53"/>
      <c r="J99" s="6"/>
      <c r="K99" s="53"/>
      <c r="L99" s="53"/>
      <c r="M99" s="53"/>
      <c r="N99" s="14"/>
    </row>
    <row r="100" spans="1:16" ht="12.75" customHeight="1" x14ac:dyDescent="0.2">
      <c r="A100" s="18">
        <v>45617</v>
      </c>
      <c r="B100" s="53">
        <v>6.0100817585633797</v>
      </c>
      <c r="C100" s="53"/>
      <c r="D100" s="31"/>
      <c r="E100" s="53">
        <v>6.35</v>
      </c>
      <c r="F100" s="53">
        <v>0.339918</v>
      </c>
      <c r="G100" s="53"/>
      <c r="H100" s="53">
        <v>6.0100817585633797</v>
      </c>
      <c r="I100" s="53"/>
      <c r="J100" s="6"/>
      <c r="K100" s="53"/>
      <c r="L100" s="53"/>
      <c r="M100" s="53"/>
      <c r="N100" s="14"/>
    </row>
    <row r="101" spans="1:16" ht="12.75" customHeight="1" x14ac:dyDescent="0.2">
      <c r="A101" s="18">
        <v>45624</v>
      </c>
      <c r="B101" s="53">
        <v>5.82160929704545</v>
      </c>
      <c r="C101" s="53"/>
      <c r="D101" s="31"/>
      <c r="E101" s="53">
        <v>6.35</v>
      </c>
      <c r="F101" s="53">
        <v>0.52839100000000006</v>
      </c>
      <c r="G101" s="53"/>
      <c r="H101" s="53">
        <v>5.82160929704545</v>
      </c>
      <c r="I101" s="53"/>
      <c r="J101" s="6"/>
      <c r="K101" s="53"/>
      <c r="L101" s="53"/>
      <c r="M101" s="53"/>
      <c r="N101" s="14"/>
    </row>
    <row r="102" spans="1:16" ht="12.75" customHeight="1" x14ac:dyDescent="0.2">
      <c r="A102" s="18">
        <v>45631</v>
      </c>
      <c r="B102" s="53">
        <v>5.8848256657892204</v>
      </c>
      <c r="C102" s="53"/>
      <c r="D102" s="31"/>
      <c r="E102" s="53">
        <v>6.35</v>
      </c>
      <c r="F102" s="53">
        <v>0.46517399999999998</v>
      </c>
      <c r="G102" s="53"/>
      <c r="H102" s="53">
        <v>5.8848256657892204</v>
      </c>
      <c r="I102" s="53"/>
      <c r="J102" s="6"/>
      <c r="K102" s="53"/>
      <c r="L102" s="53"/>
      <c r="M102" s="53"/>
      <c r="N102" s="14"/>
    </row>
    <row r="103" spans="1:16" ht="12.75" customHeight="1" x14ac:dyDescent="0.2">
      <c r="A103" s="18">
        <v>45638</v>
      </c>
      <c r="B103" s="53">
        <v>5.9479469367293998</v>
      </c>
      <c r="C103" s="53"/>
      <c r="D103" s="31"/>
      <c r="E103" s="53">
        <v>6.35</v>
      </c>
      <c r="F103" s="53">
        <v>0.40205299999999999</v>
      </c>
      <c r="G103" s="53"/>
      <c r="H103" s="53">
        <v>5.9479469367293998</v>
      </c>
      <c r="I103" s="53"/>
      <c r="J103" s="6"/>
      <c r="K103" s="53"/>
      <c r="L103" s="53"/>
      <c r="M103" s="53"/>
      <c r="N103" s="14"/>
    </row>
    <row r="104" spans="1:16" ht="12.75" customHeight="1" x14ac:dyDescent="0.2">
      <c r="A104" s="18">
        <v>45645</v>
      </c>
      <c r="B104" s="53">
        <v>5.7774689498928096</v>
      </c>
      <c r="C104" s="53"/>
      <c r="D104" s="31"/>
      <c r="E104" s="53">
        <v>6.35</v>
      </c>
      <c r="F104" s="53">
        <v>0.57253100000000001</v>
      </c>
      <c r="G104" s="53"/>
      <c r="H104" s="53">
        <v>5.7774689498928096</v>
      </c>
      <c r="I104" s="53"/>
      <c r="J104" s="6"/>
      <c r="K104" s="53"/>
      <c r="L104" s="53"/>
      <c r="M104" s="53"/>
      <c r="N104" s="14"/>
    </row>
    <row r="105" spans="1:16" ht="12.75" customHeight="1" x14ac:dyDescent="0.2">
      <c r="A105" s="18">
        <v>45652</v>
      </c>
      <c r="B105" s="53">
        <v>5.8512737725159303</v>
      </c>
      <c r="C105" s="53"/>
      <c r="D105" s="31"/>
      <c r="E105" s="53">
        <v>6.35</v>
      </c>
      <c r="F105" s="53">
        <v>0.498726</v>
      </c>
      <c r="G105" s="53"/>
      <c r="H105" s="53">
        <v>5.8512737725159303</v>
      </c>
      <c r="I105" s="53"/>
      <c r="J105" s="6"/>
      <c r="K105" s="53"/>
      <c r="L105" s="53"/>
      <c r="M105" s="53"/>
      <c r="N105" s="14"/>
    </row>
    <row r="106" spans="1:16" ht="12.75" customHeight="1" x14ac:dyDescent="0.2">
      <c r="A106" s="18">
        <v>45659</v>
      </c>
      <c r="B106" s="53">
        <v>5.8620470072864297</v>
      </c>
      <c r="C106" s="53"/>
      <c r="D106" s="31"/>
      <c r="E106" s="53">
        <v>6.35</v>
      </c>
      <c r="F106" s="53">
        <v>0.48795300000000003</v>
      </c>
      <c r="G106" s="53"/>
      <c r="H106" s="53">
        <v>5.8620470072864297</v>
      </c>
      <c r="I106" s="53"/>
      <c r="J106" s="14"/>
      <c r="K106" s="53"/>
      <c r="L106" s="53"/>
      <c r="M106" s="53"/>
      <c r="N106" s="14"/>
    </row>
    <row r="107" spans="1:16" ht="12.75" customHeight="1" x14ac:dyDescent="0.2">
      <c r="A107" s="18">
        <f>A106+7</f>
        <v>45666</v>
      </c>
      <c r="B107" s="53">
        <v>5.8171266757041797</v>
      </c>
      <c r="C107" s="53"/>
      <c r="D107" s="31"/>
      <c r="E107" s="53">
        <v>6.35</v>
      </c>
      <c r="F107" s="53">
        <v>0.53287300000000004</v>
      </c>
      <c r="G107" s="53"/>
      <c r="H107" s="53">
        <v>5.8171266757041797</v>
      </c>
      <c r="I107" s="53"/>
      <c r="J107" s="6"/>
      <c r="K107" s="53"/>
      <c r="L107" s="53"/>
      <c r="M107" s="53"/>
    </row>
    <row r="108" spans="1:16" ht="12.75" customHeight="1" x14ac:dyDescent="0.2">
      <c r="A108" s="18">
        <f t="shared" ref="A108:A171" si="6">A107+7</f>
        <v>45673</v>
      </c>
      <c r="B108" s="53">
        <v>5.8452863887926902</v>
      </c>
      <c r="C108" s="53"/>
      <c r="D108" s="31"/>
      <c r="E108" s="53">
        <v>6.35</v>
      </c>
      <c r="F108" s="53">
        <v>0.504714</v>
      </c>
      <c r="G108" s="53"/>
      <c r="H108" s="53">
        <v>5.8452863887926902</v>
      </c>
      <c r="I108" s="53"/>
      <c r="J108" s="6"/>
      <c r="K108" s="53"/>
      <c r="L108" s="53"/>
      <c r="M108" s="53"/>
      <c r="N108" s="14"/>
    </row>
    <row r="109" spans="1:16" ht="12.75" customHeight="1" x14ac:dyDescent="0.2">
      <c r="A109" s="18">
        <f t="shared" si="6"/>
        <v>45680</v>
      </c>
      <c r="B109" s="53">
        <v>6.0413951588180197</v>
      </c>
      <c r="C109" s="53"/>
      <c r="D109" s="31"/>
      <c r="E109" s="53">
        <v>6.35</v>
      </c>
      <c r="F109" s="53">
        <v>0.30860500000000002</v>
      </c>
      <c r="G109" s="53"/>
      <c r="H109" s="53">
        <v>6.0413951588180197</v>
      </c>
      <c r="I109" s="53"/>
      <c r="J109" s="6"/>
      <c r="K109" s="53"/>
      <c r="L109" s="53"/>
      <c r="M109" s="53"/>
      <c r="N109" s="14"/>
    </row>
    <row r="110" spans="1:16" ht="12.75" customHeight="1" x14ac:dyDescent="0.2">
      <c r="A110" s="18">
        <f t="shared" si="6"/>
        <v>45687</v>
      </c>
      <c r="B110" s="53">
        <v>6.1805448993732499</v>
      </c>
      <c r="C110" s="53"/>
      <c r="D110" s="31"/>
      <c r="E110" s="53">
        <v>6.35</v>
      </c>
      <c r="F110" s="53">
        <v>0.16945499999999999</v>
      </c>
      <c r="G110" s="53"/>
      <c r="H110" s="53">
        <v>6.1805448993732499</v>
      </c>
      <c r="I110" s="53"/>
      <c r="J110" s="6"/>
      <c r="K110" s="53"/>
      <c r="L110" s="53"/>
      <c r="M110" s="53"/>
      <c r="N110" s="14"/>
    </row>
    <row r="111" spans="1:16" ht="12.75" customHeight="1" x14ac:dyDescent="0.2">
      <c r="A111" s="18">
        <f t="shared" si="6"/>
        <v>45694</v>
      </c>
      <c r="B111" s="53">
        <v>6.3407770000000001</v>
      </c>
      <c r="C111" s="53"/>
      <c r="D111" s="31"/>
      <c r="E111" s="53">
        <v>6.35</v>
      </c>
      <c r="F111" s="53">
        <v>9.2230000000000003E-3</v>
      </c>
      <c r="G111" s="53"/>
      <c r="H111" s="53">
        <v>6.3407770000000001</v>
      </c>
      <c r="I111" s="53"/>
      <c r="J111" s="14"/>
      <c r="K111" s="53"/>
      <c r="L111" s="53"/>
      <c r="M111" s="53"/>
      <c r="N111" s="14"/>
    </row>
    <row r="112" spans="1:16" ht="12.75" customHeight="1" x14ac:dyDescent="0.2">
      <c r="A112" s="18">
        <f t="shared" si="6"/>
        <v>45701</v>
      </c>
      <c r="B112" s="53">
        <v>6.2910769999999996</v>
      </c>
      <c r="C112" s="53"/>
      <c r="D112" s="31"/>
      <c r="E112" s="53">
        <v>6.35</v>
      </c>
      <c r="F112" s="53">
        <v>5.8923000000000003E-2</v>
      </c>
      <c r="G112" s="53"/>
      <c r="H112" s="53">
        <v>6.2910769999999996</v>
      </c>
      <c r="I112" s="53"/>
      <c r="J112" s="6"/>
      <c r="K112" s="53"/>
      <c r="L112" s="53"/>
      <c r="M112" s="53"/>
      <c r="N112" s="14"/>
    </row>
    <row r="113" spans="1:14" ht="12.75" customHeight="1" x14ac:dyDescent="0.2">
      <c r="A113" s="18">
        <f t="shared" si="6"/>
        <v>45708</v>
      </c>
      <c r="B113" s="53">
        <v>6.4204080000000001</v>
      </c>
      <c r="C113" s="53"/>
      <c r="D113" s="31"/>
      <c r="E113" s="53">
        <v>6.35</v>
      </c>
      <c r="F113" s="53">
        <v>0</v>
      </c>
      <c r="G113" s="53"/>
      <c r="H113" s="53">
        <v>6.4204080000000001</v>
      </c>
      <c r="I113" s="53"/>
      <c r="J113" s="6"/>
      <c r="K113" s="53"/>
      <c r="L113" s="53"/>
      <c r="M113" s="53"/>
      <c r="N113" s="14"/>
    </row>
    <row r="114" spans="1:14" ht="12.75" customHeight="1" x14ac:dyDescent="0.2">
      <c r="A114" s="18">
        <f t="shared" si="6"/>
        <v>45715</v>
      </c>
      <c r="B114" s="53">
        <v>6.0768950000000004</v>
      </c>
      <c r="C114" s="53"/>
      <c r="D114" s="31"/>
      <c r="E114" s="53">
        <v>6.35</v>
      </c>
      <c r="F114" s="53">
        <v>0.27310499999999999</v>
      </c>
      <c r="G114" s="53"/>
      <c r="H114" s="53">
        <v>6.0768950000000004</v>
      </c>
      <c r="I114" s="53"/>
      <c r="J114" s="6"/>
      <c r="K114" s="53"/>
      <c r="L114" s="53"/>
      <c r="M114" s="53"/>
      <c r="N114" s="14"/>
    </row>
    <row r="115" spans="1:14" ht="12.75" customHeight="1" x14ac:dyDescent="0.2">
      <c r="A115" s="18">
        <f t="shared" si="6"/>
        <v>45722</v>
      </c>
      <c r="B115" s="53">
        <v>5.9697630000000004</v>
      </c>
      <c r="C115" s="53"/>
      <c r="D115" s="31"/>
      <c r="E115" s="53">
        <v>6.35</v>
      </c>
      <c r="F115" s="53">
        <v>0.381581</v>
      </c>
      <c r="G115" s="53"/>
      <c r="H115" s="53">
        <v>5.9697630000000004</v>
      </c>
      <c r="I115" s="53"/>
      <c r="J115" s="14"/>
      <c r="K115" s="53"/>
      <c r="L115" s="53"/>
      <c r="M115" s="53"/>
      <c r="N115" s="14"/>
    </row>
    <row r="116" spans="1:14" ht="12.75" customHeight="1" x14ac:dyDescent="0.2">
      <c r="A116" s="18">
        <f t="shared" si="6"/>
        <v>45729</v>
      </c>
      <c r="B116" s="53">
        <v>6.1095389999999998</v>
      </c>
      <c r="C116" s="53"/>
      <c r="D116" s="31"/>
      <c r="E116" s="53">
        <v>6.35</v>
      </c>
      <c r="F116" s="53">
        <v>0.24046100000000001</v>
      </c>
      <c r="G116" s="53"/>
      <c r="H116" s="53">
        <v>6.1095389999999998</v>
      </c>
      <c r="I116" s="53"/>
      <c r="J116" s="6"/>
      <c r="K116" s="53"/>
      <c r="L116" s="53"/>
      <c r="M116" s="53"/>
      <c r="N116" s="14"/>
    </row>
    <row r="117" spans="1:14" ht="12.75" customHeight="1" x14ac:dyDescent="0.2">
      <c r="A117" s="18">
        <f t="shared" si="6"/>
        <v>45736</v>
      </c>
      <c r="B117" s="53">
        <v>6.117299</v>
      </c>
      <c r="C117" s="53"/>
      <c r="D117" s="31"/>
      <c r="E117" s="53">
        <v>6.35</v>
      </c>
      <c r="F117" s="53">
        <v>0.23270099999999999</v>
      </c>
      <c r="G117" s="53"/>
      <c r="H117" s="53">
        <v>6.117299</v>
      </c>
      <c r="I117" s="53"/>
      <c r="J117" s="6"/>
      <c r="K117" s="53"/>
      <c r="L117" s="53"/>
      <c r="M117" s="53"/>
      <c r="N117" s="14"/>
    </row>
    <row r="118" spans="1:14" ht="12.75" customHeight="1" x14ac:dyDescent="0.2">
      <c r="A118" s="18">
        <f t="shared" si="6"/>
        <v>45743</v>
      </c>
      <c r="B118" s="53">
        <v>5.9238819999999999</v>
      </c>
      <c r="C118" s="53"/>
      <c r="D118" s="31"/>
      <c r="E118" s="53">
        <v>6.35</v>
      </c>
      <c r="F118" s="53">
        <v>0.426118</v>
      </c>
      <c r="G118" s="53"/>
      <c r="H118" s="53">
        <v>5.9238819999999999</v>
      </c>
      <c r="I118" s="53"/>
      <c r="J118" s="6"/>
      <c r="K118" s="53"/>
      <c r="L118" s="53"/>
      <c r="M118" s="53"/>
      <c r="N118" s="14"/>
    </row>
    <row r="119" spans="1:14" ht="12.75" customHeight="1" x14ac:dyDescent="0.2">
      <c r="A119" s="18">
        <v>45750</v>
      </c>
      <c r="B119" s="53">
        <v>5.9374140000000004</v>
      </c>
      <c r="C119" s="53"/>
      <c r="D119" s="18"/>
      <c r="E119" s="53">
        <v>6.35</v>
      </c>
      <c r="F119" s="53">
        <v>0.41258600000000001</v>
      </c>
      <c r="G119" s="53"/>
      <c r="H119" s="53">
        <v>5.9374140000000004</v>
      </c>
      <c r="I119" s="53"/>
      <c r="J119" s="14"/>
      <c r="K119" s="53"/>
      <c r="L119" s="53"/>
      <c r="M119" s="53"/>
      <c r="N119" s="14"/>
    </row>
    <row r="120" spans="1:14" ht="12.75" customHeight="1" x14ac:dyDescent="0.2">
      <c r="A120" s="18">
        <v>45757</v>
      </c>
      <c r="B120" s="53">
        <v>5.9378590000000004</v>
      </c>
      <c r="C120" s="53"/>
      <c r="D120" s="18"/>
      <c r="E120" s="53">
        <v>6.35</v>
      </c>
      <c r="F120" s="53">
        <v>0.41214099999999998</v>
      </c>
      <c r="G120" s="53"/>
      <c r="H120" s="53">
        <v>5.9378590000000004</v>
      </c>
      <c r="I120" s="53"/>
      <c r="J120" s="6"/>
      <c r="K120" s="53"/>
      <c r="L120" s="53"/>
      <c r="M120" s="53"/>
      <c r="N120" s="14"/>
    </row>
    <row r="121" spans="1:14" ht="12.75" customHeight="1" x14ac:dyDescent="0.2">
      <c r="A121" s="18">
        <v>45764</v>
      </c>
      <c r="B121" s="53">
        <v>5.9616280000000001</v>
      </c>
      <c r="C121" s="53"/>
      <c r="D121" s="18"/>
      <c r="E121" s="53">
        <v>6.35</v>
      </c>
      <c r="F121" s="53">
        <v>0.388372</v>
      </c>
      <c r="G121" s="53"/>
      <c r="H121" s="53">
        <v>5.9616280000000001</v>
      </c>
      <c r="I121" s="53"/>
      <c r="J121" s="6"/>
      <c r="K121" s="53"/>
      <c r="L121" s="53"/>
      <c r="M121" s="53"/>
      <c r="N121" s="14"/>
    </row>
    <row r="122" spans="1:14" ht="12.75" customHeight="1" x14ac:dyDescent="0.2">
      <c r="A122" s="18">
        <v>45771</v>
      </c>
      <c r="B122" s="53">
        <v>5.8129860000000004</v>
      </c>
      <c r="C122" s="53"/>
      <c r="D122" s="18"/>
      <c r="E122" s="53">
        <v>6.35</v>
      </c>
      <c r="F122" s="53">
        <v>0.53701399999999999</v>
      </c>
      <c r="G122" s="53"/>
      <c r="H122" s="53">
        <v>5.8129860000000004</v>
      </c>
      <c r="I122" s="53"/>
      <c r="K122" s="53"/>
      <c r="L122" s="53"/>
      <c r="M122" s="53"/>
    </row>
    <row r="123" spans="1:14" ht="12.75" customHeight="1" x14ac:dyDescent="0.2">
      <c r="A123" s="18">
        <v>45778</v>
      </c>
      <c r="B123" s="53">
        <v>5.6296530000000002</v>
      </c>
      <c r="C123" s="53"/>
      <c r="D123" s="18"/>
      <c r="E123" s="53">
        <v>6.35</v>
      </c>
      <c r="F123" s="53">
        <v>0.72034699999999996</v>
      </c>
      <c r="G123" s="53"/>
      <c r="H123" s="53">
        <v>5.6296530000000002</v>
      </c>
      <c r="I123" s="53"/>
      <c r="J123" s="14"/>
      <c r="K123" s="53"/>
      <c r="L123" s="53"/>
      <c r="M123" s="53"/>
      <c r="N123" s="14"/>
    </row>
    <row r="124" spans="1:14" ht="12.75" customHeight="1" x14ac:dyDescent="0.2">
      <c r="A124" s="18">
        <v>45785</v>
      </c>
      <c r="B124" s="53">
        <v>5.6228170000000004</v>
      </c>
      <c r="C124" s="53"/>
      <c r="D124" s="18"/>
      <c r="E124" s="53">
        <v>6.35</v>
      </c>
      <c r="F124" s="53">
        <v>0.72718300000000002</v>
      </c>
      <c r="G124" s="53"/>
      <c r="H124" s="53">
        <v>5.6228170000000004</v>
      </c>
      <c r="I124" s="53"/>
      <c r="J124" s="6"/>
      <c r="K124" s="53"/>
      <c r="L124" s="53"/>
      <c r="M124" s="53"/>
    </row>
    <row r="125" spans="1:14" ht="12.75" customHeight="1" x14ac:dyDescent="0.2">
      <c r="A125" s="18">
        <v>45792</v>
      </c>
      <c r="B125" s="53">
        <v>5.5686989999999996</v>
      </c>
      <c r="C125" s="53">
        <v>5.3</v>
      </c>
      <c r="D125" s="18">
        <v>45789</v>
      </c>
      <c r="E125" s="53">
        <v>6.35</v>
      </c>
      <c r="F125" s="53">
        <v>0.78130100000000002</v>
      </c>
      <c r="G125" s="53">
        <v>1.05</v>
      </c>
      <c r="H125" s="53">
        <v>5.5686989999999996</v>
      </c>
      <c r="I125" s="53">
        <v>5.3</v>
      </c>
      <c r="J125" s="6"/>
      <c r="K125" s="53"/>
      <c r="L125" s="53"/>
      <c r="M125" s="53"/>
      <c r="N125" s="14"/>
    </row>
    <row r="126" spans="1:14" ht="12.75" customHeight="1" x14ac:dyDescent="0.2">
      <c r="A126" s="18">
        <v>45799</v>
      </c>
      <c r="B126" s="53">
        <v>5.7256669999999996</v>
      </c>
      <c r="C126" s="53">
        <v>5.3</v>
      </c>
      <c r="D126" s="18">
        <v>45789</v>
      </c>
      <c r="E126" s="53">
        <v>6.35</v>
      </c>
      <c r="F126" s="53">
        <v>0.62433300000000003</v>
      </c>
      <c r="G126" s="53">
        <v>1.05</v>
      </c>
      <c r="H126" s="53">
        <v>5.7256669999999996</v>
      </c>
      <c r="I126" s="53">
        <v>5.3</v>
      </c>
      <c r="J126" s="6"/>
      <c r="K126" s="53"/>
      <c r="L126" s="53"/>
      <c r="M126" s="53"/>
      <c r="N126" s="14"/>
    </row>
    <row r="127" spans="1:14" ht="12.75" customHeight="1" x14ac:dyDescent="0.2">
      <c r="A127" s="18">
        <v>45806</v>
      </c>
      <c r="B127" s="53">
        <v>5.6857240000000004</v>
      </c>
      <c r="C127" s="53">
        <v>5.3</v>
      </c>
      <c r="D127" s="18">
        <v>45789</v>
      </c>
      <c r="E127" s="53">
        <v>6.35</v>
      </c>
      <c r="F127" s="53">
        <v>0.66427599999999998</v>
      </c>
      <c r="G127" s="53">
        <v>1.05</v>
      </c>
      <c r="H127" s="53">
        <v>5.6857240000000004</v>
      </c>
      <c r="I127" s="53">
        <v>5.3</v>
      </c>
      <c r="J127" s="6"/>
      <c r="K127" s="53"/>
      <c r="L127" s="53"/>
      <c r="M127" s="53"/>
      <c r="N127" s="14"/>
    </row>
    <row r="128" spans="1:14" ht="12.75" customHeight="1" x14ac:dyDescent="0.2">
      <c r="A128" s="18">
        <v>45813</v>
      </c>
      <c r="B128" s="53">
        <v>5.7785299999999999</v>
      </c>
      <c r="C128" s="53">
        <v>5.3</v>
      </c>
      <c r="D128" s="18">
        <v>45789</v>
      </c>
      <c r="E128" s="53">
        <v>6.35</v>
      </c>
      <c r="F128" s="53">
        <v>0.57147000000000003</v>
      </c>
      <c r="G128" s="53">
        <v>1.05</v>
      </c>
      <c r="H128" s="53">
        <v>5.7785299999999999</v>
      </c>
      <c r="I128" s="53">
        <v>5.3</v>
      </c>
      <c r="J128" s="6"/>
      <c r="K128" s="53"/>
      <c r="L128" s="53"/>
      <c r="M128" s="53"/>
    </row>
    <row r="129" spans="1:14" ht="12.75" customHeight="1" x14ac:dyDescent="0.2">
      <c r="A129" s="18">
        <v>45820</v>
      </c>
      <c r="B129" s="53">
        <v>5.6389820000000004</v>
      </c>
      <c r="C129" s="53">
        <v>5.4</v>
      </c>
      <c r="D129" s="18">
        <v>45820</v>
      </c>
      <c r="E129" s="53">
        <v>6.35</v>
      </c>
      <c r="F129" s="53">
        <v>0.71101800000000004</v>
      </c>
      <c r="G129" s="53">
        <v>0.95</v>
      </c>
      <c r="H129" s="53">
        <v>5.6389820000000004</v>
      </c>
      <c r="I129" s="53">
        <v>5.4</v>
      </c>
      <c r="J129" s="6"/>
      <c r="K129" s="53"/>
      <c r="L129" s="53"/>
      <c r="M129" s="53"/>
      <c r="N129" s="14"/>
    </row>
    <row r="130" spans="1:14" ht="12.75" customHeight="1" x14ac:dyDescent="0.2">
      <c r="A130" s="18">
        <v>45827</v>
      </c>
      <c r="B130" s="53">
        <v>6.0689840000000004</v>
      </c>
      <c r="C130" s="53">
        <v>5.4</v>
      </c>
      <c r="D130" s="18">
        <v>45820</v>
      </c>
      <c r="E130" s="53">
        <v>6.35</v>
      </c>
      <c r="F130" s="53">
        <v>0.28101599999999999</v>
      </c>
      <c r="G130" s="53">
        <v>0.95</v>
      </c>
      <c r="H130" s="53">
        <v>6.0689840000000004</v>
      </c>
      <c r="I130" s="53">
        <v>5.4</v>
      </c>
      <c r="J130" s="6"/>
      <c r="K130" s="53"/>
      <c r="L130" s="53"/>
      <c r="M130" s="53"/>
      <c r="N130" s="14"/>
    </row>
    <row r="131" spans="1:14" ht="12.75" customHeight="1" x14ac:dyDescent="0.2">
      <c r="A131" s="18">
        <v>45834</v>
      </c>
      <c r="B131" s="53">
        <v>5.6000290000000001</v>
      </c>
      <c r="C131" s="53">
        <v>5.4</v>
      </c>
      <c r="D131" s="18">
        <v>45820</v>
      </c>
      <c r="E131" s="53">
        <v>6.35</v>
      </c>
      <c r="F131" s="53">
        <v>0.74997100000000005</v>
      </c>
      <c r="G131" s="53">
        <v>0.95</v>
      </c>
      <c r="H131" s="53">
        <v>5.6000290000000001</v>
      </c>
      <c r="I131" s="53">
        <v>5.4</v>
      </c>
      <c r="J131" s="6"/>
      <c r="K131" s="53"/>
      <c r="L131" s="53"/>
      <c r="M131" s="53"/>
      <c r="N131" s="14"/>
    </row>
    <row r="132" spans="1:14" ht="12.75" customHeight="1" x14ac:dyDescent="0.2">
      <c r="A132" s="18">
        <v>45841</v>
      </c>
      <c r="B132" s="53">
        <v>5.7257290000000003</v>
      </c>
      <c r="C132" s="53">
        <v>5.4</v>
      </c>
      <c r="D132" s="18">
        <v>45820</v>
      </c>
      <c r="E132" s="53">
        <v>6.35</v>
      </c>
      <c r="F132" s="53">
        <v>0.62427100000000002</v>
      </c>
      <c r="G132" s="53">
        <v>0.95</v>
      </c>
      <c r="H132" s="53">
        <v>5.7257290000000003</v>
      </c>
      <c r="I132" s="53">
        <v>5.4</v>
      </c>
      <c r="J132" s="6"/>
      <c r="K132" s="53"/>
      <c r="L132" s="53"/>
      <c r="M132" s="53"/>
    </row>
    <row r="133" spans="1:14" ht="12.75" customHeight="1" x14ac:dyDescent="0.2">
      <c r="A133" s="18">
        <v>45848</v>
      </c>
      <c r="B133" s="53">
        <v>5.6696039999999996</v>
      </c>
      <c r="C133" s="53">
        <v>5.4</v>
      </c>
      <c r="D133" s="18">
        <v>45820</v>
      </c>
      <c r="E133" s="53">
        <v>6.35</v>
      </c>
      <c r="F133" s="53">
        <v>0.680396</v>
      </c>
      <c r="G133" s="53">
        <v>0.95</v>
      </c>
      <c r="H133" s="53">
        <v>5.6696039999999996</v>
      </c>
      <c r="I133" s="53">
        <v>5.4</v>
      </c>
      <c r="J133" s="6"/>
      <c r="K133" s="53"/>
      <c r="L133" s="53"/>
      <c r="M133" s="53"/>
      <c r="N133" s="14"/>
    </row>
    <row r="134" spans="1:14" ht="12.75" customHeight="1" x14ac:dyDescent="0.2">
      <c r="A134" s="18">
        <v>45855</v>
      </c>
      <c r="B134" s="53">
        <v>5.5049789999999996</v>
      </c>
      <c r="C134" s="53">
        <v>5.4</v>
      </c>
      <c r="D134" s="18">
        <v>45849</v>
      </c>
      <c r="E134" s="53">
        <v>6.35</v>
      </c>
      <c r="F134" s="53">
        <v>0.84502100000000002</v>
      </c>
      <c r="G134" s="53">
        <v>0.95</v>
      </c>
      <c r="H134" s="53">
        <v>5.5049789999999996</v>
      </c>
      <c r="I134" s="53">
        <v>5.4</v>
      </c>
      <c r="J134" s="6"/>
      <c r="K134" s="53"/>
      <c r="L134" s="53"/>
      <c r="M134" s="53"/>
      <c r="N134" s="14"/>
    </row>
    <row r="135" spans="1:14" ht="12.75" customHeight="1" x14ac:dyDescent="0.2">
      <c r="A135" s="18">
        <v>45862</v>
      </c>
      <c r="B135" s="53">
        <v>5.5382939999999996</v>
      </c>
      <c r="C135" s="53">
        <v>5.4</v>
      </c>
      <c r="D135" s="18">
        <v>45849</v>
      </c>
      <c r="E135" s="53">
        <v>6.35</v>
      </c>
      <c r="F135" s="53">
        <v>0.81170600000000004</v>
      </c>
      <c r="G135" s="53">
        <v>0.95</v>
      </c>
      <c r="H135" s="53">
        <v>5.5382939999999996</v>
      </c>
      <c r="I135" s="53">
        <v>5.4</v>
      </c>
      <c r="J135" s="6"/>
      <c r="K135" s="53"/>
      <c r="L135" s="53"/>
      <c r="M135" s="53"/>
      <c r="N135" s="14"/>
    </row>
    <row r="136" spans="1:14" ht="12.75" customHeight="1" x14ac:dyDescent="0.2">
      <c r="A136" s="18">
        <v>45869</v>
      </c>
      <c r="B136" s="53">
        <v>5.4479199999999999</v>
      </c>
      <c r="C136" s="53">
        <v>5.4</v>
      </c>
      <c r="D136" s="18">
        <v>45849</v>
      </c>
      <c r="E136" s="53">
        <v>6.35</v>
      </c>
      <c r="F136" s="53">
        <v>0.90207999999999999</v>
      </c>
      <c r="G136" s="53">
        <v>0.95</v>
      </c>
      <c r="H136" s="53">
        <v>5.4479199999999999</v>
      </c>
      <c r="I136" s="53">
        <v>5.4</v>
      </c>
      <c r="J136" s="6"/>
      <c r="K136" s="53"/>
      <c r="L136" s="53"/>
      <c r="M136" s="53"/>
      <c r="N136" s="14"/>
    </row>
    <row r="137" spans="1:14" ht="12.75" customHeight="1" x14ac:dyDescent="0.2">
      <c r="A137" s="18">
        <v>45876</v>
      </c>
      <c r="B137" s="53">
        <v>5.4114329999999997</v>
      </c>
      <c r="C137" s="53">
        <v>5.4</v>
      </c>
      <c r="D137" s="18">
        <v>45849</v>
      </c>
      <c r="E137" s="53">
        <v>6.35</v>
      </c>
      <c r="F137" s="53">
        <v>0.93856700000000004</v>
      </c>
      <c r="G137" s="53">
        <v>0.95</v>
      </c>
      <c r="H137" s="53">
        <v>5.4114329999999997</v>
      </c>
      <c r="I137" s="53">
        <v>5.4</v>
      </c>
      <c r="J137" s="6"/>
      <c r="K137" s="53"/>
      <c r="L137" s="53"/>
      <c r="M137" s="53"/>
      <c r="N137" s="14"/>
    </row>
    <row r="138" spans="1:14" ht="12.75" customHeight="1" x14ac:dyDescent="0.2">
      <c r="A138" s="18">
        <v>45883</v>
      </c>
      <c r="B138" s="53">
        <v>5.3034480000000004</v>
      </c>
      <c r="C138" s="53">
        <v>5.3</v>
      </c>
      <c r="D138" s="18">
        <v>45881</v>
      </c>
      <c r="E138" s="53">
        <v>6.35</v>
      </c>
      <c r="F138" s="53">
        <v>1.0465519999999999</v>
      </c>
      <c r="G138" s="53">
        <v>1.05</v>
      </c>
      <c r="H138" s="53">
        <v>5.3034480000000004</v>
      </c>
      <c r="I138" s="53">
        <v>5.3</v>
      </c>
      <c r="J138" s="6"/>
      <c r="K138" s="53"/>
      <c r="L138" s="53"/>
      <c r="M138" s="53"/>
    </row>
    <row r="139" spans="1:14" ht="12.75" customHeight="1" x14ac:dyDescent="0.2">
      <c r="A139" s="18">
        <v>45890</v>
      </c>
      <c r="B139" s="53">
        <v>5.3073610000000002</v>
      </c>
      <c r="C139" s="53">
        <v>5.3</v>
      </c>
      <c r="D139" s="18">
        <v>45881</v>
      </c>
      <c r="E139" s="53">
        <v>6.35</v>
      </c>
      <c r="F139" s="53">
        <v>1.0426390000000001</v>
      </c>
      <c r="G139" s="53">
        <v>1.05</v>
      </c>
      <c r="H139" s="53">
        <v>5.3073610000000002</v>
      </c>
      <c r="I139" s="53">
        <v>5.3</v>
      </c>
      <c r="J139" s="6"/>
      <c r="K139" s="53"/>
      <c r="L139" s="53"/>
      <c r="M139" s="53"/>
    </row>
    <row r="140" spans="1:14" ht="12.75" customHeight="1" x14ac:dyDescent="0.2">
      <c r="A140" s="18">
        <v>45897</v>
      </c>
      <c r="B140" s="53">
        <v>5.2364569999999997</v>
      </c>
      <c r="C140" s="53">
        <v>5.3</v>
      </c>
      <c r="D140" s="18">
        <v>45881</v>
      </c>
      <c r="E140" s="53">
        <v>6.35</v>
      </c>
      <c r="F140" s="53">
        <v>1.1135429999999999</v>
      </c>
      <c r="G140" s="53">
        <v>1.05</v>
      </c>
      <c r="H140" s="53">
        <v>5.2364569999999997</v>
      </c>
      <c r="I140" s="53">
        <v>5.3</v>
      </c>
      <c r="J140" s="6"/>
      <c r="K140" s="53"/>
      <c r="L140" s="53"/>
      <c r="M140" s="53"/>
      <c r="N140" s="14"/>
    </row>
    <row r="141" spans="1:14" ht="12.75" customHeight="1" x14ac:dyDescent="0.2">
      <c r="A141" s="18">
        <v>45904</v>
      </c>
      <c r="B141" s="53">
        <v>5.2069640000000001</v>
      </c>
      <c r="C141" s="53">
        <v>5.3</v>
      </c>
      <c r="D141" s="18">
        <v>45881</v>
      </c>
      <c r="E141" s="53">
        <v>6.35</v>
      </c>
      <c r="F141" s="53">
        <v>1.1430359999999999</v>
      </c>
      <c r="G141" s="53">
        <v>1.05</v>
      </c>
      <c r="H141" s="53">
        <v>5.2069640000000001</v>
      </c>
      <c r="I141" s="53">
        <v>5.3</v>
      </c>
      <c r="J141" s="6"/>
      <c r="K141" s="53"/>
      <c r="L141" s="53"/>
      <c r="M141" s="53"/>
      <c r="N141" s="14"/>
    </row>
    <row r="142" spans="1:14" ht="12.75" customHeight="1" x14ac:dyDescent="0.2">
      <c r="A142" s="18">
        <v>45911</v>
      </c>
      <c r="B142" s="53">
        <v>5.2234230000000004</v>
      </c>
      <c r="C142" s="53">
        <v>5.3</v>
      </c>
      <c r="D142" s="18">
        <v>45881</v>
      </c>
      <c r="E142" s="53">
        <v>6.35</v>
      </c>
      <c r="F142" s="53">
        <v>1.1265769999999999</v>
      </c>
      <c r="G142" s="53">
        <v>1.05</v>
      </c>
      <c r="H142" s="53">
        <v>5.2234230000000004</v>
      </c>
      <c r="I142" s="53">
        <v>5.3</v>
      </c>
      <c r="J142" s="6"/>
      <c r="K142" s="53"/>
      <c r="L142" s="53"/>
      <c r="M142" s="53"/>
      <c r="N142" s="14"/>
    </row>
    <row r="143" spans="1:14" ht="12.75" customHeight="1" x14ac:dyDescent="0.2">
      <c r="A143" s="18">
        <v>45918</v>
      </c>
      <c r="B143" s="53">
        <v>5.2427400000000004</v>
      </c>
      <c r="C143" s="53">
        <v>5.0999999999999996</v>
      </c>
      <c r="D143" s="18">
        <v>45912</v>
      </c>
      <c r="E143" s="53">
        <v>6.35</v>
      </c>
      <c r="F143" s="53">
        <v>1.1072599999999999</v>
      </c>
      <c r="G143" s="53">
        <v>1.25</v>
      </c>
      <c r="H143" s="53">
        <v>5.2427400000000004</v>
      </c>
      <c r="I143" s="53">
        <v>5.0999999999999996</v>
      </c>
      <c r="J143" s="6"/>
      <c r="K143" s="53"/>
      <c r="L143" s="53"/>
      <c r="M143" s="53"/>
      <c r="N143" s="14"/>
    </row>
    <row r="144" spans="1:14" ht="12.75" customHeight="1" x14ac:dyDescent="0.2">
      <c r="A144" s="18">
        <v>45925</v>
      </c>
      <c r="B144" s="53">
        <v>5.2545640000000002</v>
      </c>
      <c r="C144" s="53">
        <v>5.0999999999999996</v>
      </c>
      <c r="D144" s="18">
        <v>45912</v>
      </c>
      <c r="E144" s="53">
        <v>6.35</v>
      </c>
      <c r="F144" s="53">
        <v>1.0954360000000001</v>
      </c>
      <c r="G144" s="53">
        <v>1.25</v>
      </c>
      <c r="H144" s="53">
        <v>5.2545640000000002</v>
      </c>
      <c r="I144" s="53">
        <v>5.0999999999999996</v>
      </c>
      <c r="J144" s="6"/>
      <c r="K144" s="53"/>
      <c r="L144" s="53"/>
      <c r="M144" s="53"/>
      <c r="N144" s="14"/>
    </row>
    <row r="145" spans="1:17" ht="12.75" customHeight="1" x14ac:dyDescent="0.2">
      <c r="A145" s="18">
        <v>45932</v>
      </c>
      <c r="B145" s="53">
        <v>5.155265</v>
      </c>
      <c r="C145" s="53">
        <v>5.0999999999999996</v>
      </c>
      <c r="D145" s="18">
        <v>45912</v>
      </c>
      <c r="E145" s="53">
        <v>6.35</v>
      </c>
      <c r="F145" s="53">
        <v>1.1947350000000001</v>
      </c>
      <c r="G145" s="53">
        <v>1.25</v>
      </c>
      <c r="H145" s="53">
        <v>5.155265</v>
      </c>
      <c r="I145" s="53">
        <v>5.0999999999999996</v>
      </c>
      <c r="J145" s="6"/>
      <c r="K145" s="53"/>
      <c r="L145" s="53"/>
      <c r="M145" s="53"/>
      <c r="N145" s="14"/>
    </row>
    <row r="146" spans="1:17" ht="12.75" customHeight="1" x14ac:dyDescent="0.2">
      <c r="A146" s="18">
        <v>45939</v>
      </c>
      <c r="B146" s="53">
        <v>5.1151939999999998</v>
      </c>
      <c r="C146" s="53">
        <v>5.0999999999999996</v>
      </c>
      <c r="D146" s="18">
        <v>45912</v>
      </c>
      <c r="E146" s="53">
        <v>6.35</v>
      </c>
      <c r="F146" s="53">
        <v>1.2348060000000001</v>
      </c>
      <c r="G146" s="53">
        <v>1.25</v>
      </c>
      <c r="H146" s="53">
        <v>5.1151939999999998</v>
      </c>
      <c r="I146" s="53">
        <v>5.0999999999999996</v>
      </c>
      <c r="J146" s="6"/>
      <c r="K146" s="53"/>
      <c r="L146" s="53"/>
      <c r="M146" s="53"/>
      <c r="N146" s="14"/>
    </row>
    <row r="147" spans="1:17" ht="12.75" customHeight="1" x14ac:dyDescent="0.2">
      <c r="A147" s="18">
        <v>45946</v>
      </c>
      <c r="B147" s="53">
        <v>5.0891039999999998</v>
      </c>
      <c r="C147" s="53">
        <v>5.0999999999999996</v>
      </c>
      <c r="D147" s="18">
        <v>45912</v>
      </c>
      <c r="E147" s="53">
        <v>6.35</v>
      </c>
      <c r="F147" s="53">
        <v>1.260896</v>
      </c>
      <c r="G147" s="53">
        <v>1.25</v>
      </c>
      <c r="H147" s="53">
        <v>5.0891039999999998</v>
      </c>
      <c r="I147" s="53">
        <v>5.0999999999999996</v>
      </c>
      <c r="J147" s="6"/>
      <c r="K147" s="53"/>
      <c r="L147" s="53"/>
      <c r="M147" s="53"/>
      <c r="N147" s="14"/>
    </row>
    <row r="148" spans="1:17" ht="12.75" customHeight="1" x14ac:dyDescent="0.2">
      <c r="A148" s="18">
        <v>45953</v>
      </c>
      <c r="B148" s="53">
        <v>5.1398239999999999</v>
      </c>
      <c r="C148" s="53">
        <v>5.0999999999999996</v>
      </c>
      <c r="D148" s="18">
        <v>45912</v>
      </c>
      <c r="E148" s="53">
        <v>6.35</v>
      </c>
      <c r="F148" s="53">
        <v>1.2101759999999999</v>
      </c>
      <c r="G148" s="53">
        <v>1.25</v>
      </c>
      <c r="H148" s="53">
        <v>5.1398239999999999</v>
      </c>
      <c r="I148" s="53">
        <v>5.0999999999999996</v>
      </c>
      <c r="J148" s="6"/>
      <c r="K148" s="53"/>
      <c r="L148" s="53"/>
      <c r="M148" s="53"/>
      <c r="N148" s="14"/>
    </row>
    <row r="149" spans="1:17" ht="12.75" customHeight="1" x14ac:dyDescent="0.2">
      <c r="A149" s="18">
        <v>45960</v>
      </c>
      <c r="B149" s="53">
        <v>5.1771630000000002</v>
      </c>
      <c r="C149" s="53">
        <v>5.0999999999999996</v>
      </c>
      <c r="D149" s="18">
        <v>45912</v>
      </c>
      <c r="E149" s="53">
        <v>6.35</v>
      </c>
      <c r="F149" s="53">
        <v>1.1728369999999999</v>
      </c>
      <c r="G149" s="53">
        <v>1.25</v>
      </c>
      <c r="H149" s="53">
        <v>5.1771630000000002</v>
      </c>
      <c r="I149" s="53">
        <v>5.0999999999999996</v>
      </c>
      <c r="J149" s="6"/>
      <c r="K149" s="53"/>
      <c r="L149" s="53"/>
      <c r="M149" s="53"/>
      <c r="N149" s="14"/>
    </row>
    <row r="150" spans="1:17" ht="12.75" customHeight="1" x14ac:dyDescent="0.2">
      <c r="A150" s="18">
        <v>45967</v>
      </c>
      <c r="B150" s="53">
        <v>5.2168919999999996</v>
      </c>
      <c r="C150" s="53">
        <v>5.0999999999999996</v>
      </c>
      <c r="D150" s="18">
        <v>45912</v>
      </c>
      <c r="E150" s="53">
        <v>6.35</v>
      </c>
      <c r="F150" s="53">
        <v>1.133108</v>
      </c>
      <c r="G150" s="53">
        <v>1.25</v>
      </c>
      <c r="H150" s="53">
        <v>5.2168919999999996</v>
      </c>
      <c r="I150" s="53">
        <v>5.0999999999999996</v>
      </c>
      <c r="J150" s="6"/>
      <c r="K150" s="53"/>
      <c r="L150" s="53"/>
      <c r="M150" s="53"/>
      <c r="N150" s="14"/>
    </row>
    <row r="151" spans="1:17" ht="12.75" customHeight="1" x14ac:dyDescent="0.2">
      <c r="A151" s="18">
        <v>45974</v>
      </c>
      <c r="B151" s="53">
        <v>5.2512720000000002</v>
      </c>
      <c r="C151" s="53">
        <v>5.0999999999999996</v>
      </c>
      <c r="D151" s="18">
        <v>45912</v>
      </c>
      <c r="E151" s="53">
        <v>6.35</v>
      </c>
      <c r="F151" s="53">
        <v>1.0987279999999999</v>
      </c>
      <c r="G151" s="53">
        <v>1.25</v>
      </c>
      <c r="H151" s="53">
        <v>5.2512720000000002</v>
      </c>
      <c r="I151" s="53">
        <v>5.0999999999999996</v>
      </c>
      <c r="J151" s="6"/>
      <c r="K151" s="53"/>
      <c r="L151" s="53"/>
      <c r="M151" s="53"/>
      <c r="N151" s="14"/>
    </row>
    <row r="152" spans="1:17" ht="12.75" customHeight="1" x14ac:dyDescent="0.2">
      <c r="A152" s="18">
        <v>45981</v>
      </c>
      <c r="B152" s="53">
        <v>5.1874789999999997</v>
      </c>
      <c r="C152" s="53">
        <v>5</v>
      </c>
      <c r="D152" s="18">
        <v>45975</v>
      </c>
      <c r="E152" s="53">
        <v>6.35</v>
      </c>
      <c r="F152" s="53">
        <v>1.1625209999999999</v>
      </c>
      <c r="G152" s="53">
        <v>1.35</v>
      </c>
      <c r="H152" s="53">
        <v>5.1874789999999997</v>
      </c>
      <c r="I152" s="53">
        <v>5</v>
      </c>
      <c r="J152" s="6"/>
      <c r="K152" s="53"/>
      <c r="L152" s="53"/>
      <c r="M152" s="53"/>
      <c r="N152" s="14"/>
    </row>
    <row r="153" spans="1:17" ht="12.75" customHeight="1" x14ac:dyDescent="0.2">
      <c r="A153" s="18">
        <v>45988</v>
      </c>
      <c r="B153" s="53">
        <v>5.2067310000000004</v>
      </c>
      <c r="C153" s="53">
        <v>5</v>
      </c>
      <c r="D153" s="18">
        <v>45975</v>
      </c>
      <c r="E153" s="53">
        <v>6.35</v>
      </c>
      <c r="F153" s="53">
        <v>1.1432690000000001</v>
      </c>
      <c r="G153" s="53">
        <v>1.35</v>
      </c>
      <c r="H153" s="53">
        <v>5.2067310000000004</v>
      </c>
      <c r="I153" s="53">
        <v>5</v>
      </c>
      <c r="J153" s="6"/>
      <c r="K153" s="53"/>
      <c r="L153" s="53"/>
      <c r="M153" s="53"/>
      <c r="N153" s="14"/>
    </row>
    <row r="154" spans="1:17" ht="12.75" customHeight="1" x14ac:dyDescent="0.2">
      <c r="A154" s="18">
        <v>45995</v>
      </c>
      <c r="B154" s="53">
        <v>5.2275309999999999</v>
      </c>
      <c r="C154" s="53">
        <v>5</v>
      </c>
      <c r="D154" s="18">
        <v>45975</v>
      </c>
      <c r="E154" s="53">
        <v>6.35</v>
      </c>
      <c r="F154" s="53">
        <v>1.1224689999999999</v>
      </c>
      <c r="G154" s="53">
        <v>1.35</v>
      </c>
      <c r="H154" s="53">
        <v>5.2275309999999999</v>
      </c>
      <c r="I154" s="53">
        <v>5</v>
      </c>
      <c r="J154" s="6"/>
      <c r="K154" s="53"/>
      <c r="L154" s="53"/>
      <c r="M154" s="53"/>
      <c r="N154" s="14"/>
    </row>
    <row r="155" spans="1:17" ht="12.75" customHeight="1" x14ac:dyDescent="0.2">
      <c r="A155" s="18">
        <v>46002</v>
      </c>
      <c r="B155" s="53">
        <v>5.1910860000000003</v>
      </c>
      <c r="C155" s="53">
        <v>5</v>
      </c>
      <c r="D155" s="18">
        <v>46000</v>
      </c>
      <c r="E155" s="53">
        <v>6.35</v>
      </c>
      <c r="F155" s="53">
        <v>1.158914</v>
      </c>
      <c r="G155" s="53">
        <v>1.35</v>
      </c>
      <c r="H155" s="53">
        <v>5.1910860000000003</v>
      </c>
      <c r="I155" s="53">
        <v>5</v>
      </c>
      <c r="J155" s="6"/>
      <c r="K155" s="53"/>
      <c r="L155" s="53"/>
      <c r="M155" s="53"/>
      <c r="N155" s="14"/>
    </row>
    <row r="156" spans="1:17" ht="12.75" customHeight="1" x14ac:dyDescent="0.2">
      <c r="A156" s="18">
        <v>46009</v>
      </c>
      <c r="B156" s="53">
        <v>5.0629569999999999</v>
      </c>
      <c r="C156" s="53">
        <v>5</v>
      </c>
      <c r="D156" s="18">
        <v>46000</v>
      </c>
      <c r="E156" s="53">
        <v>6.35</v>
      </c>
      <c r="F156" s="53">
        <v>1.2870429999999999</v>
      </c>
      <c r="G156" s="53">
        <v>1.35</v>
      </c>
      <c r="H156" s="53">
        <v>5.0629569999999999</v>
      </c>
      <c r="I156" s="53">
        <v>5</v>
      </c>
      <c r="J156" s="14"/>
      <c r="K156" s="14"/>
      <c r="L156" s="14"/>
      <c r="M156" s="14"/>
      <c r="N156" s="14"/>
      <c r="O156" s="14"/>
      <c r="P156" s="14"/>
      <c r="Q156" s="14"/>
    </row>
    <row r="157" spans="1:17" ht="12.75" customHeight="1" x14ac:dyDescent="0.2">
      <c r="A157" s="18">
        <v>46016</v>
      </c>
      <c r="B157" s="53">
        <v>5.1115849999999998</v>
      </c>
      <c r="C157" s="53">
        <v>5</v>
      </c>
      <c r="D157" s="18">
        <v>46000</v>
      </c>
      <c r="E157" s="53">
        <v>6.35</v>
      </c>
      <c r="F157" s="53">
        <v>1.238415</v>
      </c>
      <c r="G157" s="53">
        <v>1.35</v>
      </c>
      <c r="H157" s="53">
        <v>5.1115849999999998</v>
      </c>
      <c r="I157" s="53">
        <v>5</v>
      </c>
      <c r="J157" s="14"/>
      <c r="K157" s="14"/>
      <c r="L157" s="14"/>
      <c r="M157" s="14"/>
      <c r="N157" s="14"/>
      <c r="O157" s="14"/>
      <c r="P157" s="14"/>
      <c r="Q157" s="14"/>
    </row>
    <row r="158" spans="1:17" ht="12.75" customHeight="1" x14ac:dyDescent="0.2">
      <c r="A158" s="18">
        <v>46023</v>
      </c>
      <c r="B158" s="53">
        <v>5.0537539999999996</v>
      </c>
      <c r="C158" s="53">
        <v>5</v>
      </c>
      <c r="D158" s="18">
        <v>46000</v>
      </c>
      <c r="E158" s="53">
        <v>6.35</v>
      </c>
      <c r="F158" s="53">
        <v>1.296246</v>
      </c>
      <c r="G158" s="53">
        <v>1.35</v>
      </c>
      <c r="H158" s="53">
        <v>5.0537539999999996</v>
      </c>
      <c r="I158" s="53">
        <v>5</v>
      </c>
      <c r="J158" s="14"/>
      <c r="K158" s="14"/>
      <c r="L158" s="14"/>
      <c r="M158" s="14"/>
      <c r="N158" s="14"/>
      <c r="O158" s="14"/>
      <c r="P158" s="14"/>
      <c r="Q158" s="14"/>
    </row>
    <row r="159" spans="1:17" ht="12.75" customHeight="1" x14ac:dyDescent="0.2">
      <c r="A159" s="18">
        <f t="shared" si="6"/>
        <v>46030</v>
      </c>
      <c r="B159" s="53"/>
      <c r="C159" s="53"/>
      <c r="D159" s="18"/>
      <c r="E159" s="53">
        <v>6.35</v>
      </c>
      <c r="F159" s="53"/>
      <c r="G159" s="53"/>
      <c r="H159" s="53"/>
      <c r="I159" s="53"/>
    </row>
    <row r="160" spans="1:17" ht="12.75" customHeight="1" x14ac:dyDescent="0.2">
      <c r="A160" s="18">
        <f t="shared" si="6"/>
        <v>46037</v>
      </c>
      <c r="B160" s="53"/>
      <c r="C160" s="53"/>
      <c r="D160" s="18"/>
      <c r="E160" s="53">
        <v>6.35</v>
      </c>
      <c r="F160" s="53"/>
      <c r="G160" s="53"/>
      <c r="H160" s="53"/>
      <c r="I160" s="53"/>
    </row>
    <row r="161" spans="1:10" ht="12.75" customHeight="1" x14ac:dyDescent="0.25">
      <c r="A161" s="18">
        <f t="shared" si="6"/>
        <v>46044</v>
      </c>
      <c r="B161" s="53"/>
      <c r="C161" s="53"/>
      <c r="D161" s="18"/>
      <c r="E161" s="53">
        <v>6.35</v>
      </c>
      <c r="F161" s="43"/>
      <c r="G161" s="43"/>
      <c r="H161" s="43"/>
      <c r="I161" s="43"/>
      <c r="J161" s="61"/>
    </row>
    <row r="162" spans="1:10" ht="12.75" customHeight="1" x14ac:dyDescent="0.2">
      <c r="A162" s="18">
        <f t="shared" si="6"/>
        <v>46051</v>
      </c>
      <c r="B162" s="53"/>
      <c r="C162" s="53"/>
      <c r="D162" s="18"/>
      <c r="E162" s="53">
        <v>6.35</v>
      </c>
      <c r="F162" s="53"/>
      <c r="G162" s="53"/>
      <c r="H162" s="53"/>
      <c r="I162" s="53"/>
    </row>
    <row r="163" spans="1:10" ht="12.75" customHeight="1" x14ac:dyDescent="0.2">
      <c r="A163" s="18">
        <f t="shared" si="6"/>
        <v>46058</v>
      </c>
      <c r="B163" s="53"/>
      <c r="C163" s="53"/>
      <c r="D163" s="18"/>
      <c r="E163" s="53">
        <v>6.35</v>
      </c>
      <c r="F163" s="53"/>
      <c r="G163" s="53"/>
      <c r="H163" s="53"/>
      <c r="I163" s="53"/>
    </row>
    <row r="164" spans="1:10" ht="12.75" customHeight="1" x14ac:dyDescent="0.2">
      <c r="A164" s="18">
        <f t="shared" si="6"/>
        <v>46065</v>
      </c>
      <c r="B164" s="53"/>
      <c r="C164" s="53"/>
      <c r="D164" s="18"/>
      <c r="E164" s="53">
        <v>6.35</v>
      </c>
      <c r="F164" s="53"/>
      <c r="G164" s="53"/>
      <c r="H164" s="53"/>
      <c r="I164" s="53"/>
    </row>
    <row r="165" spans="1:10" ht="12.75" customHeight="1" x14ac:dyDescent="0.2">
      <c r="A165" s="18">
        <f t="shared" si="6"/>
        <v>46072</v>
      </c>
      <c r="B165" s="53"/>
      <c r="C165" s="53"/>
      <c r="D165" s="18"/>
      <c r="E165" s="53">
        <v>6.35</v>
      </c>
      <c r="F165" s="53"/>
      <c r="G165" s="53"/>
      <c r="H165" s="53"/>
      <c r="I165" s="53"/>
    </row>
    <row r="166" spans="1:10" ht="12.75" customHeight="1" x14ac:dyDescent="0.2">
      <c r="A166" s="18">
        <f t="shared" si="6"/>
        <v>46079</v>
      </c>
      <c r="B166" s="53"/>
      <c r="C166" s="53"/>
      <c r="D166" s="18"/>
      <c r="E166" s="53">
        <v>6.35</v>
      </c>
      <c r="F166" s="53"/>
      <c r="G166" s="53"/>
      <c r="H166" s="53"/>
      <c r="I166" s="53"/>
    </row>
    <row r="167" spans="1:10" ht="12.75" customHeight="1" x14ac:dyDescent="0.2">
      <c r="A167" s="18">
        <f t="shared" si="6"/>
        <v>46086</v>
      </c>
      <c r="B167" s="53"/>
      <c r="C167" s="53"/>
      <c r="D167" s="18"/>
      <c r="E167" s="53">
        <v>6.35</v>
      </c>
      <c r="F167" s="53"/>
      <c r="G167" s="53"/>
      <c r="H167" s="53"/>
      <c r="I167" s="53"/>
    </row>
    <row r="168" spans="1:10" ht="12.75" customHeight="1" x14ac:dyDescent="0.2">
      <c r="A168" s="18">
        <f t="shared" si="6"/>
        <v>46093</v>
      </c>
      <c r="B168" s="53"/>
      <c r="C168" s="53"/>
      <c r="D168" s="18"/>
      <c r="E168" s="53">
        <v>6.35</v>
      </c>
      <c r="F168" s="53"/>
      <c r="G168" s="53"/>
      <c r="H168" s="53"/>
      <c r="I168" s="53"/>
    </row>
    <row r="169" spans="1:10" ht="12.75" customHeight="1" x14ac:dyDescent="0.2">
      <c r="A169" s="18">
        <f t="shared" si="6"/>
        <v>46100</v>
      </c>
      <c r="B169" s="53"/>
      <c r="C169" s="53"/>
      <c r="D169" s="31"/>
      <c r="E169" s="53">
        <v>6.35</v>
      </c>
      <c r="F169" s="53"/>
      <c r="G169" s="53"/>
      <c r="H169" s="53"/>
      <c r="I169" s="53"/>
    </row>
    <row r="170" spans="1:10" ht="12.75" customHeight="1" x14ac:dyDescent="0.2">
      <c r="A170" s="18">
        <f t="shared" si="6"/>
        <v>46107</v>
      </c>
      <c r="B170" s="53"/>
      <c r="C170" s="53"/>
      <c r="D170" s="31"/>
      <c r="E170" s="53">
        <v>6.35</v>
      </c>
      <c r="F170" s="53"/>
      <c r="G170" s="53"/>
      <c r="H170" s="53"/>
      <c r="I170" s="53"/>
    </row>
    <row r="171" spans="1:10" ht="12.75" customHeight="1" x14ac:dyDescent="0.2">
      <c r="A171" s="18">
        <f t="shared" si="6"/>
        <v>46114</v>
      </c>
      <c r="B171" s="53"/>
      <c r="C171" s="53"/>
      <c r="D171" s="18"/>
      <c r="E171" s="53">
        <v>6.35</v>
      </c>
      <c r="F171" s="53"/>
      <c r="G171" s="53"/>
      <c r="H171" s="53"/>
      <c r="I171" s="53"/>
    </row>
    <row r="172" spans="1:10" ht="12.75" customHeight="1" x14ac:dyDescent="0.2">
      <c r="A172" s="18">
        <f t="shared" ref="A172:A183" si="7">A171+7</f>
        <v>46121</v>
      </c>
      <c r="B172" s="53"/>
      <c r="C172" s="53"/>
      <c r="D172" s="18"/>
      <c r="E172" s="53">
        <v>6.35</v>
      </c>
      <c r="F172" s="53"/>
      <c r="G172" s="53"/>
      <c r="H172" s="53"/>
      <c r="I172" s="53"/>
    </row>
    <row r="173" spans="1:10" ht="12.75" customHeight="1" x14ac:dyDescent="0.2">
      <c r="A173" s="18">
        <f t="shared" si="7"/>
        <v>46128</v>
      </c>
      <c r="B173" s="53"/>
      <c r="C173" s="53"/>
      <c r="D173" s="18"/>
      <c r="E173" s="53">
        <v>6.35</v>
      </c>
      <c r="F173" s="53"/>
      <c r="G173" s="53"/>
      <c r="H173" s="53"/>
      <c r="I173" s="53"/>
    </row>
    <row r="174" spans="1:10" ht="12.75" customHeight="1" x14ac:dyDescent="0.2">
      <c r="A174" s="18">
        <f t="shared" si="7"/>
        <v>46135</v>
      </c>
      <c r="B174" s="53"/>
      <c r="C174" s="53"/>
      <c r="D174" s="18"/>
      <c r="E174" s="53">
        <v>6.35</v>
      </c>
      <c r="F174" s="53"/>
      <c r="G174" s="53"/>
      <c r="H174" s="53"/>
      <c r="I174" s="53"/>
    </row>
    <row r="175" spans="1:10" ht="12.75" customHeight="1" x14ac:dyDescent="0.2">
      <c r="A175" s="18">
        <f t="shared" si="7"/>
        <v>46142</v>
      </c>
      <c r="B175" s="53"/>
      <c r="C175" s="53"/>
      <c r="D175" s="18"/>
      <c r="E175" s="53">
        <v>6.35</v>
      </c>
      <c r="F175" s="53"/>
      <c r="G175" s="53"/>
      <c r="H175" s="53"/>
      <c r="I175" s="53"/>
    </row>
    <row r="176" spans="1:10" ht="12.75" customHeight="1" x14ac:dyDescent="0.2">
      <c r="A176" s="18">
        <f t="shared" si="7"/>
        <v>46149</v>
      </c>
      <c r="B176" s="53"/>
      <c r="C176" s="53"/>
      <c r="D176" s="18"/>
      <c r="E176" s="53">
        <v>6.35</v>
      </c>
      <c r="F176" s="53"/>
      <c r="G176" s="53"/>
      <c r="H176" s="53"/>
      <c r="I176" s="53"/>
    </row>
    <row r="177" spans="1:9" ht="12.75" customHeight="1" x14ac:dyDescent="0.2">
      <c r="A177" s="18">
        <f t="shared" si="7"/>
        <v>46156</v>
      </c>
      <c r="B177" s="53"/>
      <c r="C177" s="53"/>
      <c r="D177" s="18"/>
      <c r="E177" s="53">
        <v>6.35</v>
      </c>
      <c r="F177" s="53"/>
      <c r="G177" s="53"/>
      <c r="H177" s="53"/>
      <c r="I177" s="53"/>
    </row>
    <row r="178" spans="1:9" ht="12.75" customHeight="1" x14ac:dyDescent="0.2">
      <c r="A178" s="18">
        <f t="shared" si="7"/>
        <v>46163</v>
      </c>
      <c r="B178" s="53"/>
      <c r="C178" s="53"/>
      <c r="D178" s="18"/>
      <c r="E178" s="53">
        <v>6.35</v>
      </c>
      <c r="F178" s="53"/>
      <c r="G178" s="53"/>
      <c r="H178" s="53"/>
      <c r="I178" s="53"/>
    </row>
    <row r="179" spans="1:9" ht="12.75" customHeight="1" x14ac:dyDescent="0.2">
      <c r="A179" s="18">
        <f t="shared" si="7"/>
        <v>46170</v>
      </c>
      <c r="B179" s="53"/>
      <c r="C179" s="53"/>
      <c r="D179" s="18"/>
      <c r="E179" s="53">
        <v>6.35</v>
      </c>
      <c r="F179" s="53"/>
      <c r="G179" s="53"/>
      <c r="H179" s="53"/>
      <c r="I179" s="53"/>
    </row>
    <row r="180" spans="1:9" ht="12.75" customHeight="1" x14ac:dyDescent="0.2">
      <c r="A180" s="18">
        <f t="shared" si="7"/>
        <v>46177</v>
      </c>
      <c r="B180" s="53"/>
      <c r="C180" s="53"/>
      <c r="D180" s="18"/>
      <c r="E180" s="53">
        <v>6.35</v>
      </c>
      <c r="F180" s="53"/>
      <c r="G180" s="53"/>
      <c r="H180" s="53"/>
      <c r="I180" s="53"/>
    </row>
    <row r="181" spans="1:9" ht="12.75" customHeight="1" x14ac:dyDescent="0.2">
      <c r="A181" s="18">
        <f t="shared" si="7"/>
        <v>46184</v>
      </c>
      <c r="B181" s="53"/>
      <c r="C181" s="53"/>
      <c r="D181" s="18"/>
      <c r="E181" s="53">
        <v>6.35</v>
      </c>
      <c r="F181" s="53"/>
      <c r="G181" s="53"/>
      <c r="H181" s="53"/>
      <c r="I181" s="53"/>
    </row>
    <row r="182" spans="1:9" ht="12.75" customHeight="1" x14ac:dyDescent="0.2">
      <c r="A182" s="18">
        <f t="shared" si="7"/>
        <v>46191</v>
      </c>
      <c r="B182" s="53"/>
      <c r="C182" s="53"/>
      <c r="D182" s="18"/>
      <c r="E182" s="53">
        <v>6.35</v>
      </c>
      <c r="F182" s="53"/>
      <c r="G182" s="53"/>
      <c r="H182" s="53"/>
      <c r="I182" s="53"/>
    </row>
    <row r="183" spans="1:9" ht="12.75" customHeight="1" x14ac:dyDescent="0.2">
      <c r="A183" s="18">
        <f t="shared" si="7"/>
        <v>46198</v>
      </c>
      <c r="B183" s="53"/>
      <c r="C183" s="53"/>
      <c r="D183" s="18"/>
      <c r="E183" s="53">
        <v>6.35</v>
      </c>
      <c r="F183" s="53"/>
      <c r="G183" s="53"/>
      <c r="H183" s="53"/>
      <c r="I183" s="53"/>
    </row>
    <row r="184" spans="1:9" ht="12.75" customHeight="1" x14ac:dyDescent="0.2">
      <c r="A184" s="18"/>
      <c r="B184" s="53"/>
      <c r="C184" s="53"/>
      <c r="D184" s="18"/>
      <c r="E184" s="53"/>
      <c r="F184" s="53"/>
      <c r="G184" s="53"/>
      <c r="H184" s="53"/>
      <c r="I184" s="53"/>
    </row>
    <row r="185" spans="1:9" ht="12.75" customHeight="1" x14ac:dyDescent="0.2">
      <c r="A185" s="18"/>
      <c r="B185" s="53"/>
      <c r="C185" s="53"/>
      <c r="D185" s="18"/>
      <c r="E185" s="53"/>
      <c r="F185" s="53"/>
      <c r="G185" s="53"/>
      <c r="H185" s="53"/>
      <c r="I185" s="53"/>
    </row>
    <row r="186" spans="1:9" ht="12.75" customHeight="1" x14ac:dyDescent="0.2">
      <c r="A186" s="18"/>
      <c r="B186" s="53"/>
      <c r="C186" s="53"/>
      <c r="D186" s="18"/>
      <c r="E186" s="53"/>
      <c r="F186" s="53"/>
      <c r="G186" s="53"/>
      <c r="H186" s="53"/>
      <c r="I186" s="53"/>
    </row>
    <row r="187" spans="1:9" ht="12.75" customHeight="1" x14ac:dyDescent="0.2">
      <c r="A187" s="18"/>
      <c r="B187" s="53"/>
      <c r="C187" s="53"/>
      <c r="D187" s="18"/>
      <c r="E187" s="53"/>
      <c r="F187" s="53"/>
      <c r="G187" s="53"/>
      <c r="H187" s="53"/>
      <c r="I187" s="53"/>
    </row>
    <row r="188" spans="1:9" ht="12.75" customHeight="1" x14ac:dyDescent="0.2">
      <c r="A188" s="18"/>
      <c r="B188" s="53"/>
      <c r="C188" s="53"/>
      <c r="D188" s="18"/>
      <c r="E188" s="53"/>
      <c r="F188" s="53"/>
      <c r="G188" s="53"/>
      <c r="H188" s="53"/>
      <c r="I188" s="53"/>
    </row>
    <row r="189" spans="1:9" ht="12.75" customHeight="1" x14ac:dyDescent="0.2">
      <c r="A189" s="18"/>
      <c r="B189" s="53"/>
      <c r="C189" s="53"/>
      <c r="D189" s="18"/>
      <c r="E189" s="53"/>
      <c r="F189" s="53"/>
      <c r="G189" s="53"/>
      <c r="H189" s="53"/>
      <c r="I189" s="53"/>
    </row>
    <row r="190" spans="1:9" ht="12.75" customHeight="1" x14ac:dyDescent="0.2">
      <c r="A190" s="18"/>
      <c r="B190" s="53"/>
      <c r="C190" s="53"/>
      <c r="D190" s="18"/>
      <c r="E190" s="53"/>
      <c r="F190" s="53"/>
      <c r="G190" s="53"/>
      <c r="H190" s="53"/>
      <c r="I190" s="53"/>
    </row>
    <row r="191" spans="1:9" ht="12.75" customHeight="1" x14ac:dyDescent="0.2">
      <c r="A191" s="18"/>
      <c r="B191" s="53"/>
      <c r="C191" s="53"/>
      <c r="D191" s="18"/>
      <c r="E191" s="53"/>
      <c r="F191" s="53"/>
      <c r="G191" s="53"/>
      <c r="H191" s="53"/>
      <c r="I191" s="53"/>
    </row>
    <row r="192" spans="1:9" ht="12.75" customHeight="1" x14ac:dyDescent="0.2">
      <c r="A192" s="18"/>
      <c r="B192" s="53"/>
      <c r="C192" s="53"/>
      <c r="D192" s="18"/>
      <c r="E192" s="53"/>
      <c r="F192" s="53"/>
      <c r="G192" s="53"/>
      <c r="H192" s="53"/>
      <c r="I192" s="53"/>
    </row>
    <row r="193" spans="1:10" ht="12.75" customHeight="1" x14ac:dyDescent="0.2">
      <c r="A193" s="18"/>
      <c r="B193" s="53"/>
      <c r="C193" s="53"/>
      <c r="D193" s="18"/>
      <c r="E193" s="53"/>
      <c r="F193" s="53"/>
      <c r="G193" s="53"/>
      <c r="H193" s="53"/>
      <c r="I193" s="53"/>
    </row>
    <row r="194" spans="1:10" ht="12.75" customHeight="1" x14ac:dyDescent="0.2">
      <c r="A194" s="18"/>
      <c r="B194" s="53"/>
      <c r="C194" s="53"/>
      <c r="D194" s="18"/>
      <c r="E194" s="53"/>
      <c r="F194" s="53"/>
      <c r="G194" s="53"/>
      <c r="H194" s="53"/>
      <c r="I194" s="53"/>
    </row>
    <row r="195" spans="1:10" ht="12.75" customHeight="1" x14ac:dyDescent="0.2">
      <c r="A195" s="18"/>
      <c r="B195" s="53"/>
      <c r="C195" s="53"/>
      <c r="D195" s="18"/>
      <c r="E195" s="53"/>
      <c r="F195" s="53"/>
      <c r="G195" s="53"/>
      <c r="H195" s="53"/>
      <c r="I195" s="53"/>
    </row>
    <row r="196" spans="1:10" ht="12.75" customHeight="1" x14ac:dyDescent="0.2">
      <c r="A196" s="18"/>
      <c r="B196" s="53"/>
      <c r="C196" s="53"/>
      <c r="D196" s="18"/>
      <c r="E196" s="53"/>
      <c r="F196" s="53"/>
      <c r="G196" s="53"/>
      <c r="H196" s="53"/>
      <c r="I196" s="53"/>
    </row>
    <row r="197" spans="1:10" ht="12.75" customHeight="1" x14ac:dyDescent="0.2">
      <c r="A197" s="18"/>
      <c r="B197" s="53"/>
      <c r="C197" s="53"/>
      <c r="D197" s="18"/>
      <c r="E197" s="53"/>
      <c r="F197" s="53"/>
      <c r="G197" s="53"/>
      <c r="H197" s="53"/>
      <c r="I197" s="53"/>
    </row>
    <row r="198" spans="1:10" ht="12.75" customHeight="1" x14ac:dyDescent="0.2">
      <c r="A198" s="18"/>
      <c r="B198" s="53"/>
      <c r="C198" s="53"/>
      <c r="D198" s="18"/>
      <c r="E198" s="53"/>
      <c r="F198" s="53"/>
      <c r="G198" s="53"/>
      <c r="H198" s="53"/>
      <c r="I198" s="53"/>
    </row>
    <row r="199" spans="1:10" ht="12.75" customHeight="1" x14ac:dyDescent="0.2">
      <c r="A199" s="18"/>
      <c r="B199" s="53"/>
      <c r="C199" s="53"/>
      <c r="D199" s="18"/>
      <c r="E199" s="53"/>
      <c r="F199" s="53"/>
      <c r="G199" s="53"/>
      <c r="H199" s="53"/>
      <c r="I199" s="53"/>
    </row>
    <row r="200" spans="1:10" ht="12.75" customHeight="1" x14ac:dyDescent="0.2">
      <c r="A200" s="18"/>
      <c r="B200" s="53"/>
      <c r="C200" s="53"/>
      <c r="D200" s="18"/>
      <c r="E200" s="53"/>
      <c r="F200" s="53"/>
      <c r="G200" s="53"/>
      <c r="H200" s="53"/>
      <c r="I200" s="53"/>
    </row>
    <row r="201" spans="1:10" ht="12.75" customHeight="1" x14ac:dyDescent="0.2">
      <c r="A201" s="18"/>
      <c r="B201" s="53"/>
      <c r="C201" s="53"/>
      <c r="D201" s="18"/>
      <c r="E201" s="53"/>
      <c r="F201" s="53"/>
      <c r="G201" s="53"/>
      <c r="H201" s="53"/>
      <c r="I201" s="53"/>
    </row>
    <row r="202" spans="1:10" ht="12.75" customHeight="1" x14ac:dyDescent="0.2">
      <c r="A202" s="18"/>
      <c r="B202" s="53"/>
      <c r="C202" s="53"/>
      <c r="D202" s="18"/>
      <c r="E202" s="53"/>
      <c r="F202" s="53"/>
      <c r="G202" s="53"/>
      <c r="H202" s="53"/>
      <c r="I202" s="53"/>
    </row>
    <row r="203" spans="1:10" ht="12.75" customHeight="1" x14ac:dyDescent="0.2">
      <c r="A203" s="18"/>
      <c r="B203" s="53"/>
      <c r="C203" s="53"/>
      <c r="D203" s="18"/>
      <c r="E203" s="53"/>
      <c r="F203" s="53"/>
      <c r="G203" s="53"/>
      <c r="H203" s="53"/>
      <c r="I203" s="53"/>
    </row>
    <row r="204" spans="1:10" ht="12.75" customHeight="1" x14ac:dyDescent="0.2">
      <c r="A204" s="18"/>
      <c r="B204" s="53"/>
      <c r="C204" s="53"/>
      <c r="D204" s="18"/>
      <c r="E204" s="53"/>
      <c r="F204" s="53"/>
      <c r="G204" s="53"/>
      <c r="H204" s="53"/>
      <c r="I204" s="53"/>
      <c r="J204" s="14"/>
    </row>
    <row r="205" spans="1:10" ht="12.75" customHeight="1" x14ac:dyDescent="0.2">
      <c r="A205" s="18"/>
      <c r="B205" s="53"/>
      <c r="C205" s="53"/>
      <c r="D205" s="18"/>
      <c r="E205" s="53"/>
      <c r="F205" s="53"/>
      <c r="G205" s="53"/>
      <c r="H205" s="53"/>
      <c r="I205" s="53"/>
    </row>
    <row r="206" spans="1:10" ht="12.75" customHeight="1" x14ac:dyDescent="0.2">
      <c r="A206" s="18"/>
      <c r="B206" s="53"/>
      <c r="C206" s="53"/>
      <c r="D206" s="18"/>
      <c r="E206" s="53"/>
      <c r="F206" s="53"/>
      <c r="G206" s="53"/>
      <c r="H206" s="53"/>
      <c r="I206" s="53"/>
    </row>
    <row r="207" spans="1:10" ht="12.75" customHeight="1" x14ac:dyDescent="0.2">
      <c r="A207" s="18"/>
      <c r="B207" s="53"/>
      <c r="C207" s="53"/>
      <c r="D207" s="18"/>
      <c r="E207" s="53"/>
      <c r="F207" s="53"/>
      <c r="G207" s="53"/>
      <c r="H207" s="53"/>
      <c r="I207" s="53"/>
    </row>
    <row r="208" spans="1:10" ht="12.75" customHeight="1" x14ac:dyDescent="0.2">
      <c r="A208" s="18"/>
      <c r="B208" s="53"/>
      <c r="C208" s="53"/>
      <c r="D208" s="18"/>
      <c r="E208" s="53"/>
      <c r="F208" s="53"/>
      <c r="G208" s="53"/>
      <c r="H208" s="53"/>
      <c r="I208" s="53"/>
    </row>
    <row r="209" spans="1:9" ht="12.75" customHeight="1" x14ac:dyDescent="0.2">
      <c r="A209" s="18"/>
      <c r="B209" s="53"/>
      <c r="C209" s="53"/>
      <c r="D209" s="18"/>
      <c r="E209" s="53"/>
      <c r="F209" s="53"/>
      <c r="G209" s="53"/>
      <c r="H209" s="53"/>
      <c r="I209" s="53"/>
    </row>
    <row r="210" spans="1:9" ht="12.75" customHeight="1" x14ac:dyDescent="0.2">
      <c r="A210" s="18"/>
      <c r="B210" s="53"/>
      <c r="C210" s="53"/>
      <c r="D210" s="18"/>
      <c r="E210" s="53"/>
      <c r="F210" s="53"/>
      <c r="G210" s="53"/>
      <c r="H210" s="53"/>
      <c r="I210" s="53"/>
    </row>
    <row r="211" spans="1:9" ht="12.75" customHeight="1" x14ac:dyDescent="0.2">
      <c r="A211" s="18"/>
      <c r="B211" s="53"/>
      <c r="C211" s="53"/>
      <c r="D211" s="18"/>
      <c r="E211" s="53"/>
      <c r="F211" s="53"/>
      <c r="G211" s="53"/>
      <c r="H211" s="53"/>
      <c r="I211" s="53"/>
    </row>
    <row r="212" spans="1:9" ht="12.75" customHeight="1" x14ac:dyDescent="0.2">
      <c r="A212" s="18"/>
      <c r="B212" s="53"/>
      <c r="C212" s="53"/>
      <c r="D212" s="18"/>
      <c r="E212" s="53"/>
      <c r="F212" s="53"/>
      <c r="G212" s="53"/>
      <c r="H212" s="53"/>
      <c r="I212" s="53"/>
    </row>
    <row r="213" spans="1:9" ht="12.75" customHeight="1" x14ac:dyDescent="0.2">
      <c r="A213" s="18"/>
      <c r="B213" s="53"/>
      <c r="C213" s="53"/>
      <c r="D213" s="18"/>
      <c r="E213" s="53"/>
      <c r="F213" s="53"/>
      <c r="G213" s="53"/>
      <c r="H213" s="53"/>
      <c r="I213" s="53"/>
    </row>
    <row r="214" spans="1:9" ht="12.75" customHeight="1" x14ac:dyDescent="0.2">
      <c r="A214" s="18"/>
      <c r="B214" s="53"/>
      <c r="C214" s="53"/>
      <c r="D214" s="18"/>
      <c r="E214" s="53"/>
      <c r="F214" s="53"/>
      <c r="G214" s="53"/>
      <c r="H214" s="53"/>
      <c r="I214" s="53"/>
    </row>
    <row r="215" spans="1:9" ht="12.75" customHeight="1" x14ac:dyDescent="0.2">
      <c r="A215" s="18"/>
      <c r="B215" s="53"/>
      <c r="C215" s="53"/>
      <c r="D215" s="18"/>
      <c r="E215" s="53"/>
      <c r="F215" s="53"/>
      <c r="G215" s="53"/>
      <c r="H215" s="53"/>
      <c r="I215" s="53"/>
    </row>
    <row r="216" spans="1:9" ht="12.75" customHeight="1" x14ac:dyDescent="0.2">
      <c r="A216" s="18"/>
      <c r="B216" s="53"/>
      <c r="C216" s="53"/>
      <c r="D216" s="18"/>
      <c r="E216" s="53"/>
      <c r="F216" s="53"/>
      <c r="G216" s="53"/>
      <c r="H216" s="53"/>
      <c r="I216" s="53"/>
    </row>
    <row r="217" spans="1:9" ht="12.75" customHeight="1" x14ac:dyDescent="0.2">
      <c r="A217" s="18"/>
      <c r="B217" s="53"/>
      <c r="C217" s="53"/>
      <c r="D217" s="18"/>
      <c r="E217" s="53"/>
      <c r="F217" s="53"/>
      <c r="G217" s="53"/>
      <c r="H217" s="53"/>
      <c r="I217" s="53"/>
    </row>
    <row r="218" spans="1:9" ht="12.75" customHeight="1" x14ac:dyDescent="0.2">
      <c r="A218" s="18"/>
      <c r="B218" s="53"/>
      <c r="C218" s="53"/>
      <c r="D218" s="18"/>
      <c r="E218" s="53"/>
      <c r="F218" s="53"/>
      <c r="G218" s="53"/>
      <c r="H218" s="53"/>
      <c r="I218" s="53"/>
    </row>
    <row r="219" spans="1:9" ht="12.75" customHeight="1" x14ac:dyDescent="0.2">
      <c r="A219" s="18"/>
      <c r="B219" s="53"/>
      <c r="C219" s="53"/>
      <c r="D219" s="18"/>
      <c r="E219" s="53"/>
      <c r="F219" s="53"/>
      <c r="G219" s="53"/>
      <c r="H219" s="53"/>
      <c r="I219" s="53"/>
    </row>
    <row r="220" spans="1:9" ht="12.75" customHeight="1" x14ac:dyDescent="0.2">
      <c r="A220" s="18"/>
      <c r="B220" s="53"/>
      <c r="C220" s="53"/>
      <c r="D220" s="18"/>
      <c r="E220" s="53"/>
      <c r="F220" s="53"/>
      <c r="G220" s="53"/>
      <c r="H220" s="53"/>
      <c r="I220" s="53"/>
    </row>
    <row r="221" spans="1:9" ht="12.75" customHeight="1" x14ac:dyDescent="0.2">
      <c r="A221" s="18"/>
      <c r="B221" s="53"/>
      <c r="C221" s="53"/>
      <c r="D221" s="18"/>
      <c r="E221" s="53"/>
      <c r="F221" s="53"/>
      <c r="G221" s="53"/>
      <c r="H221" s="53"/>
      <c r="I221" s="53"/>
    </row>
    <row r="222" spans="1:9" ht="12.75" customHeight="1" x14ac:dyDescent="0.2">
      <c r="A222" s="18"/>
      <c r="B222" s="53"/>
      <c r="C222" s="53"/>
      <c r="D222" s="18"/>
      <c r="E222" s="53"/>
      <c r="F222" s="53"/>
      <c r="G222" s="53"/>
      <c r="H222" s="53"/>
      <c r="I222" s="53"/>
    </row>
    <row r="223" spans="1:9" ht="12.75" customHeight="1" x14ac:dyDescent="0.2">
      <c r="A223" s="18"/>
      <c r="B223" s="53"/>
      <c r="C223" s="53"/>
      <c r="D223" s="18"/>
      <c r="E223" s="53"/>
      <c r="F223" s="53"/>
      <c r="G223" s="53"/>
      <c r="H223" s="53"/>
      <c r="I223" s="53"/>
    </row>
    <row r="224" spans="1:9" ht="12.75" customHeight="1" x14ac:dyDescent="0.2">
      <c r="A224" s="18"/>
      <c r="B224" s="53"/>
      <c r="C224" s="53"/>
      <c r="D224" s="18"/>
      <c r="E224" s="53"/>
      <c r="F224" s="53"/>
      <c r="G224" s="53"/>
      <c r="H224" s="53"/>
      <c r="I224" s="53"/>
    </row>
    <row r="225" spans="1:9" ht="12.75" customHeight="1" x14ac:dyDescent="0.2">
      <c r="A225" s="18"/>
      <c r="B225" s="53"/>
      <c r="C225" s="53"/>
      <c r="D225" s="18"/>
      <c r="E225" s="53"/>
      <c r="F225" s="53"/>
      <c r="G225" s="53"/>
      <c r="H225" s="53"/>
      <c r="I225" s="53"/>
    </row>
    <row r="226" spans="1:9" ht="12.75" customHeight="1" x14ac:dyDescent="0.2">
      <c r="A226" s="18"/>
      <c r="B226" s="53"/>
      <c r="C226" s="53"/>
      <c r="D226" s="18"/>
      <c r="E226" s="53"/>
      <c r="F226" s="53"/>
      <c r="G226" s="53"/>
      <c r="H226" s="53"/>
      <c r="I226" s="53"/>
    </row>
    <row r="227" spans="1:9" ht="12.75" customHeight="1" x14ac:dyDescent="0.2">
      <c r="A227" s="18"/>
      <c r="B227" s="53"/>
      <c r="C227" s="53"/>
      <c r="D227" s="18"/>
      <c r="E227" s="53"/>
      <c r="F227" s="53"/>
      <c r="G227" s="53"/>
      <c r="H227" s="53"/>
      <c r="I227" s="53"/>
    </row>
    <row r="228" spans="1:9" ht="12.75" customHeight="1" x14ac:dyDescent="0.2">
      <c r="A228" s="18"/>
      <c r="B228" s="53"/>
      <c r="C228" s="53"/>
      <c r="D228" s="18"/>
      <c r="E228" s="53"/>
      <c r="F228" s="53"/>
      <c r="G228" s="53"/>
      <c r="H228" s="53"/>
      <c r="I228" s="53"/>
    </row>
    <row r="229" spans="1:9" ht="12.75" customHeight="1" x14ac:dyDescent="0.2">
      <c r="A229" s="18"/>
      <c r="B229" s="53"/>
      <c r="C229" s="53"/>
      <c r="D229" s="18"/>
      <c r="E229" s="53"/>
      <c r="F229" s="53"/>
      <c r="G229" s="53"/>
      <c r="H229" s="53"/>
      <c r="I229" s="53"/>
    </row>
    <row r="230" spans="1:9" ht="12.75" customHeight="1" x14ac:dyDescent="0.2">
      <c r="A230" s="18"/>
      <c r="B230" s="53"/>
      <c r="C230" s="53"/>
      <c r="D230" s="18"/>
      <c r="E230" s="53"/>
      <c r="F230" s="53"/>
      <c r="G230" s="53"/>
      <c r="H230" s="53"/>
      <c r="I230" s="53"/>
    </row>
    <row r="231" spans="1:9" ht="12.75" customHeight="1" x14ac:dyDescent="0.2">
      <c r="A231" s="18"/>
      <c r="B231" s="53"/>
      <c r="C231" s="53"/>
      <c r="D231" s="18"/>
      <c r="E231" s="53"/>
      <c r="F231" s="53"/>
      <c r="G231" s="53"/>
      <c r="H231" s="53"/>
      <c r="I231" s="53"/>
    </row>
    <row r="232" spans="1:9" ht="12.75" customHeight="1" x14ac:dyDescent="0.2">
      <c r="A232" s="18"/>
      <c r="B232" s="53"/>
      <c r="C232" s="53"/>
      <c r="D232" s="18"/>
      <c r="E232" s="53"/>
      <c r="F232" s="53"/>
      <c r="G232" s="53"/>
      <c r="H232" s="53"/>
      <c r="I232" s="53"/>
    </row>
    <row r="233" spans="1:9" ht="12.75" customHeight="1" x14ac:dyDescent="0.2">
      <c r="A233" s="18"/>
      <c r="B233" s="53"/>
      <c r="C233" s="53"/>
      <c r="D233" s="18"/>
      <c r="E233" s="53"/>
      <c r="F233" s="53"/>
      <c r="G233" s="53"/>
      <c r="H233" s="53"/>
      <c r="I233" s="53"/>
    </row>
    <row r="234" spans="1:9" ht="12.75" customHeight="1" x14ac:dyDescent="0.2">
      <c r="A234" s="18"/>
      <c r="B234" s="53"/>
      <c r="C234" s="53"/>
      <c r="D234" s="18"/>
      <c r="E234" s="53"/>
      <c r="F234" s="53"/>
      <c r="G234" s="53"/>
      <c r="H234" s="53"/>
      <c r="I234" s="53"/>
    </row>
    <row r="235" spans="1:9" ht="12.75" customHeight="1" x14ac:dyDescent="0.2">
      <c r="A235" s="18"/>
      <c r="B235" s="53"/>
      <c r="C235" s="53"/>
      <c r="D235" s="18"/>
      <c r="E235" s="53"/>
      <c r="F235" s="53"/>
      <c r="G235" s="53"/>
      <c r="H235" s="53"/>
      <c r="I235" s="53"/>
    </row>
    <row r="236" spans="1:9" ht="12.75" customHeight="1" x14ac:dyDescent="0.2">
      <c r="A236" s="18"/>
      <c r="B236" s="53"/>
      <c r="C236" s="53"/>
      <c r="D236" s="18"/>
      <c r="E236" s="53"/>
      <c r="F236" s="53"/>
      <c r="G236" s="53"/>
      <c r="H236" s="53"/>
      <c r="I236" s="53"/>
    </row>
    <row r="237" spans="1:9" ht="12.75" customHeight="1" x14ac:dyDescent="0.2">
      <c r="A237" s="18"/>
      <c r="B237" s="53"/>
      <c r="C237" s="53"/>
      <c r="D237" s="18"/>
      <c r="E237" s="53"/>
      <c r="F237" s="53"/>
      <c r="G237" s="53"/>
      <c r="H237" s="53"/>
      <c r="I237" s="53"/>
    </row>
    <row r="238" spans="1:9" ht="12.75" customHeight="1" x14ac:dyDescent="0.2">
      <c r="A238" s="18"/>
      <c r="B238" s="53"/>
      <c r="C238" s="53"/>
      <c r="D238" s="18"/>
      <c r="E238" s="53"/>
      <c r="F238" s="53"/>
      <c r="G238" s="53"/>
      <c r="H238" s="53"/>
      <c r="I238" s="53"/>
    </row>
    <row r="239" spans="1:9" ht="12.75" customHeight="1" x14ac:dyDescent="0.2">
      <c r="A239" s="18"/>
      <c r="B239" s="53"/>
      <c r="C239" s="53"/>
      <c r="D239" s="18"/>
      <c r="E239" s="53"/>
      <c r="F239" s="53"/>
      <c r="G239" s="53"/>
      <c r="H239" s="53"/>
      <c r="I239" s="53"/>
    </row>
    <row r="240" spans="1:9" ht="12.75" customHeight="1" x14ac:dyDescent="0.2">
      <c r="A240" s="18"/>
      <c r="B240" s="53"/>
      <c r="C240" s="53"/>
      <c r="D240" s="18"/>
      <c r="E240" s="53"/>
      <c r="F240" s="53"/>
      <c r="G240" s="53"/>
      <c r="H240" s="53"/>
      <c r="I240" s="53"/>
    </row>
    <row r="241" spans="1:9" ht="12.75" customHeight="1" x14ac:dyDescent="0.2">
      <c r="A241" s="18"/>
      <c r="B241" s="53"/>
      <c r="C241" s="53"/>
      <c r="D241" s="18"/>
      <c r="E241" s="53"/>
      <c r="F241" s="53"/>
      <c r="G241" s="53"/>
      <c r="H241" s="53"/>
      <c r="I241" s="53"/>
    </row>
    <row r="242" spans="1:9" ht="12.75" customHeight="1" x14ac:dyDescent="0.2">
      <c r="A242" s="18"/>
      <c r="B242" s="53"/>
      <c r="C242" s="53"/>
      <c r="D242" s="18"/>
      <c r="E242" s="53"/>
      <c r="F242" s="53"/>
      <c r="G242" s="53"/>
      <c r="H242" s="53"/>
      <c r="I242" s="53"/>
    </row>
    <row r="243" spans="1:9" x14ac:dyDescent="0.2">
      <c r="A243" s="54"/>
    </row>
  </sheetData>
  <pageMargins left="0.75" right="0.75" top="1" bottom="1" header="0.5" footer="0.5"/>
  <pageSetup scale="10" orientation="landscape" horizontalDpi="429496729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02"/>
  <sheetViews>
    <sheetView zoomScaleNormal="100" workbookViewId="0"/>
  </sheetViews>
  <sheetFormatPr defaultColWidth="11.42578125" defaultRowHeight="12.75" x14ac:dyDescent="0.2"/>
  <cols>
    <col min="1" max="12" width="17.5703125" customWidth="1"/>
    <col min="13" max="16" width="10.85546875" customWidth="1"/>
    <col min="17" max="17" width="11.140625" customWidth="1"/>
  </cols>
  <sheetData>
    <row r="1" spans="1:15" ht="15.75" customHeight="1" x14ac:dyDescent="0.2">
      <c r="A1" s="58" t="s">
        <v>65</v>
      </c>
      <c r="B1" s="58"/>
      <c r="C1" s="58"/>
      <c r="D1" s="58"/>
      <c r="E1" s="58"/>
      <c r="F1" s="58"/>
      <c r="G1" s="58"/>
      <c r="H1" s="58"/>
      <c r="I1" s="42"/>
      <c r="J1" s="57"/>
    </row>
    <row r="2" spans="1:15" ht="15.75" customHeight="1" x14ac:dyDescent="0.2">
      <c r="A2" s="56" t="s">
        <v>1</v>
      </c>
      <c r="B2" s="63"/>
      <c r="C2" s="63"/>
      <c r="D2" s="63"/>
      <c r="E2" s="63"/>
      <c r="F2" s="63"/>
      <c r="G2" s="63"/>
      <c r="H2" s="63"/>
      <c r="I2" s="63"/>
      <c r="J2" s="75"/>
    </row>
    <row r="3" spans="1:15" ht="15.75" customHeight="1" x14ac:dyDescent="0.2">
      <c r="A3" s="56"/>
      <c r="B3" s="55" t="s">
        <v>16</v>
      </c>
      <c r="C3" s="29" t="s">
        <v>51</v>
      </c>
      <c r="D3" s="63"/>
      <c r="E3" s="63"/>
      <c r="F3" s="63"/>
      <c r="G3" s="63"/>
      <c r="H3" s="63"/>
      <c r="I3" s="63"/>
      <c r="J3" s="63"/>
    </row>
    <row r="4" spans="1:15" ht="15.75" customHeight="1" x14ac:dyDescent="0.2">
      <c r="A4" s="56"/>
      <c r="B4" s="55" t="s">
        <v>17</v>
      </c>
      <c r="C4" s="29" t="s">
        <v>27</v>
      </c>
      <c r="D4" s="63"/>
      <c r="E4" s="63"/>
      <c r="F4" s="63"/>
      <c r="G4" s="63"/>
      <c r="H4" s="63"/>
      <c r="I4" s="63"/>
      <c r="J4" s="63"/>
    </row>
    <row r="5" spans="1:15" ht="15.75" customHeight="1" x14ac:dyDescent="0.2">
      <c r="A5" s="56"/>
      <c r="B5" s="63"/>
      <c r="C5" s="63"/>
      <c r="D5" s="63"/>
      <c r="E5" s="8" t="s">
        <v>63</v>
      </c>
      <c r="F5" s="8" t="s">
        <v>63</v>
      </c>
      <c r="G5" s="8" t="s">
        <v>63</v>
      </c>
      <c r="H5" s="63"/>
      <c r="I5" s="63"/>
      <c r="J5" s="63"/>
    </row>
    <row r="6" spans="1:15" ht="15.75" customHeight="1" x14ac:dyDescent="0.2">
      <c r="A6" s="56" t="s">
        <v>2</v>
      </c>
      <c r="B6" s="63"/>
      <c r="C6" s="28" t="s">
        <v>13</v>
      </c>
      <c r="D6" s="28" t="s">
        <v>62</v>
      </c>
      <c r="E6" s="28" t="s">
        <v>3</v>
      </c>
      <c r="F6" s="28" t="s">
        <v>9</v>
      </c>
      <c r="G6" s="28" t="s">
        <v>10</v>
      </c>
      <c r="H6" s="63"/>
      <c r="I6" s="63"/>
      <c r="J6" s="63"/>
    </row>
    <row r="7" spans="1:15" ht="15.75" customHeight="1" x14ac:dyDescent="0.2">
      <c r="A7" s="56"/>
      <c r="B7" s="63"/>
      <c r="C7" s="71"/>
      <c r="D7" s="71" t="s">
        <v>8</v>
      </c>
      <c r="E7" s="71" t="s">
        <v>8</v>
      </c>
      <c r="F7" s="71" t="s">
        <v>8</v>
      </c>
      <c r="G7" s="71" t="s">
        <v>8</v>
      </c>
      <c r="H7" s="63"/>
      <c r="I7" s="63"/>
      <c r="J7" s="63"/>
    </row>
    <row r="8" spans="1:15" ht="15.75" customHeight="1" x14ac:dyDescent="0.2">
      <c r="A8" s="56"/>
      <c r="B8" s="55" t="s">
        <v>4</v>
      </c>
      <c r="C8" s="73">
        <v>46023</v>
      </c>
      <c r="D8" s="47">
        <f>J27</f>
        <v>10.009039565</v>
      </c>
      <c r="E8" s="26">
        <f>F41</f>
        <v>0.69762710166666864</v>
      </c>
      <c r="F8" s="26">
        <f>K47</f>
        <v>10.009039565</v>
      </c>
      <c r="G8" s="26">
        <f>L47</f>
        <v>10.009039565</v>
      </c>
      <c r="H8" s="63"/>
      <c r="I8" s="63"/>
      <c r="J8" s="63"/>
    </row>
    <row r="9" spans="1:15" ht="15.75" customHeight="1" x14ac:dyDescent="0.2">
      <c r="A9" s="57"/>
      <c r="B9" s="69" t="s">
        <v>11</v>
      </c>
      <c r="C9" s="73">
        <v>46000</v>
      </c>
      <c r="D9" s="47">
        <v>10.5</v>
      </c>
      <c r="E9" s="26">
        <f>F42</f>
        <v>0.20666666666666877</v>
      </c>
      <c r="F9" s="26">
        <f>K48</f>
        <v>10.5</v>
      </c>
      <c r="G9" s="26">
        <f>L48</f>
        <v>10.5</v>
      </c>
      <c r="H9" s="57"/>
      <c r="I9" s="57"/>
      <c r="J9" s="57"/>
    </row>
    <row r="10" spans="1:15" ht="15.75" customHeight="1" x14ac:dyDescent="0.25">
      <c r="A10" s="21"/>
      <c r="C10" s="39"/>
      <c r="D10" s="66"/>
      <c r="E10" s="66"/>
      <c r="F10" s="66"/>
      <c r="H10" s="66"/>
      <c r="I10" s="66"/>
    </row>
    <row r="11" spans="1:15" ht="13.15" customHeight="1" x14ac:dyDescent="0.2">
      <c r="A11" s="35" t="s">
        <v>54</v>
      </c>
      <c r="B11" s="35"/>
      <c r="C11" s="35"/>
      <c r="D11" s="35"/>
      <c r="E11" s="35"/>
      <c r="F11" s="35"/>
      <c r="G11" s="52"/>
      <c r="H11" s="12"/>
      <c r="I11" s="35"/>
      <c r="J11" s="35"/>
    </row>
    <row r="12" spans="1:15" ht="66.75" customHeight="1" x14ac:dyDescent="0.2">
      <c r="A12" s="65" t="s">
        <v>7</v>
      </c>
      <c r="B12" s="65" t="s">
        <v>59</v>
      </c>
      <c r="C12" s="65" t="s">
        <v>44</v>
      </c>
      <c r="D12" s="65" t="s">
        <v>61</v>
      </c>
      <c r="E12" s="65" t="s">
        <v>86</v>
      </c>
      <c r="F12" s="65" t="s">
        <v>85</v>
      </c>
      <c r="G12" s="65" t="s">
        <v>98</v>
      </c>
      <c r="H12" s="65" t="s">
        <v>60</v>
      </c>
      <c r="I12" s="65" t="s">
        <v>96</v>
      </c>
      <c r="J12" s="65" t="s">
        <v>97</v>
      </c>
      <c r="L12" s="81"/>
      <c r="M12" s="81"/>
    </row>
    <row r="13" spans="1:15" ht="13.15" customHeight="1" x14ac:dyDescent="0.2">
      <c r="B13" s="22" t="s">
        <v>8</v>
      </c>
      <c r="C13" s="22"/>
      <c r="D13" s="22" t="s">
        <v>8</v>
      </c>
      <c r="E13" s="22" t="s">
        <v>8</v>
      </c>
      <c r="F13" s="22" t="s">
        <v>5</v>
      </c>
      <c r="G13" s="22"/>
      <c r="H13" s="22" t="s">
        <v>8</v>
      </c>
      <c r="I13" s="22" t="s">
        <v>8</v>
      </c>
      <c r="J13" s="22" t="s">
        <v>8</v>
      </c>
      <c r="M13" s="82"/>
    </row>
    <row r="14" spans="1:15" ht="13.15" customHeight="1" x14ac:dyDescent="0.2">
      <c r="A14" s="31" t="s">
        <v>125</v>
      </c>
      <c r="B14" s="53">
        <v>9.85</v>
      </c>
      <c r="C14" s="67" t="s">
        <v>129</v>
      </c>
      <c r="D14" s="53"/>
      <c r="E14" s="53">
        <v>-0.27537499999999998</v>
      </c>
      <c r="F14" s="53">
        <v>7.84</v>
      </c>
      <c r="G14" s="31" t="s">
        <v>127</v>
      </c>
      <c r="H14" s="53" t="str">
        <f>IF(D14="","",D14+E14)</f>
        <v/>
      </c>
      <c r="I14" s="53">
        <f>IF(B14="",H14,B14)</f>
        <v>9.85</v>
      </c>
      <c r="J14" s="53">
        <f t="shared" ref="J14:J25" si="0">(I14*F14)/100</f>
        <v>0.77223999999999993</v>
      </c>
      <c r="M14" s="6"/>
      <c r="O14" s="62"/>
    </row>
    <row r="15" spans="1:15" ht="13.15" customHeight="1" x14ac:dyDescent="0.2">
      <c r="A15" s="31" t="s">
        <v>128</v>
      </c>
      <c r="B15" s="53">
        <v>9.7100000000000009</v>
      </c>
      <c r="C15" s="67" t="s">
        <v>129</v>
      </c>
      <c r="D15" s="53"/>
      <c r="E15" s="53">
        <v>-0.39005000000000001</v>
      </c>
      <c r="F15" s="53">
        <v>25.34</v>
      </c>
      <c r="G15" s="31" t="s">
        <v>127</v>
      </c>
      <c r="H15" s="53" t="str">
        <f t="shared" ref="H15:H25" si="1">IF(D15="","",D15+E15)</f>
        <v/>
      </c>
      <c r="I15" s="53">
        <f t="shared" ref="I15:I24" si="2">IF(B15="",IF(H15="",AVERAGE(I14,I16),H15),B15)</f>
        <v>9.7100000000000009</v>
      </c>
      <c r="J15" s="53">
        <f t="shared" si="0"/>
        <v>2.4605140000000003</v>
      </c>
      <c r="L15" s="6"/>
      <c r="M15" s="82"/>
      <c r="O15" s="62"/>
    </row>
    <row r="16" spans="1:15" ht="13.15" customHeight="1" x14ac:dyDescent="0.2">
      <c r="A16" s="31" t="s">
        <v>129</v>
      </c>
      <c r="B16" s="53">
        <v>10.5</v>
      </c>
      <c r="C16" s="67" t="s">
        <v>131</v>
      </c>
      <c r="D16" s="53">
        <v>10.305</v>
      </c>
      <c r="E16" s="53">
        <v>-0.48449999999999999</v>
      </c>
      <c r="F16" s="53">
        <v>10.36</v>
      </c>
      <c r="G16" s="31" t="s">
        <v>127</v>
      </c>
      <c r="H16" s="53">
        <f t="shared" si="1"/>
        <v>9.8204999999999991</v>
      </c>
      <c r="I16" s="53">
        <f t="shared" si="2"/>
        <v>10.5</v>
      </c>
      <c r="J16" s="53">
        <f t="shared" si="0"/>
        <v>1.0878000000000001</v>
      </c>
      <c r="L16" s="77"/>
      <c r="M16" s="6"/>
      <c r="O16" s="62"/>
    </row>
    <row r="17" spans="1:15" ht="13.15" customHeight="1" x14ac:dyDescent="0.2">
      <c r="A17" s="31" t="s">
        <v>126</v>
      </c>
      <c r="B17" s="53"/>
      <c r="C17" s="67" t="s">
        <v>131</v>
      </c>
      <c r="D17" s="53">
        <v>10.305</v>
      </c>
      <c r="E17" s="53">
        <v>-0.47147499999999998</v>
      </c>
      <c r="F17" s="53">
        <v>10.1</v>
      </c>
      <c r="G17" s="31" t="s">
        <v>127</v>
      </c>
      <c r="H17" s="53">
        <f t="shared" si="1"/>
        <v>9.8335249999999998</v>
      </c>
      <c r="I17" s="53">
        <f t="shared" si="2"/>
        <v>9.8335249999999998</v>
      </c>
      <c r="J17" s="53">
        <f t="shared" si="0"/>
        <v>0.99318602499999997</v>
      </c>
      <c r="L17" s="77"/>
      <c r="M17" s="6"/>
      <c r="O17" s="62"/>
    </row>
    <row r="18" spans="1:15" ht="13.15" customHeight="1" x14ac:dyDescent="0.2">
      <c r="A18" s="31" t="s">
        <v>131</v>
      </c>
      <c r="B18" s="53"/>
      <c r="C18" s="67" t="s">
        <v>130</v>
      </c>
      <c r="D18" s="53">
        <v>10.475</v>
      </c>
      <c r="E18" s="53">
        <v>-0.893675</v>
      </c>
      <c r="F18" s="53">
        <v>16.2</v>
      </c>
      <c r="G18" s="31" t="s">
        <v>127</v>
      </c>
      <c r="H18" s="53">
        <f t="shared" si="1"/>
        <v>9.5813249999999996</v>
      </c>
      <c r="I18" s="53">
        <f t="shared" si="2"/>
        <v>9.5813249999999996</v>
      </c>
      <c r="J18" s="53">
        <f t="shared" si="0"/>
        <v>1.5521746499999998</v>
      </c>
      <c r="L18" s="6"/>
      <c r="M18" s="62"/>
      <c r="O18" s="62"/>
    </row>
    <row r="19" spans="1:15" ht="13.15" customHeight="1" x14ac:dyDescent="0.2">
      <c r="A19" s="31" t="s">
        <v>132</v>
      </c>
      <c r="B19" s="53"/>
      <c r="C19" s="67" t="s">
        <v>130</v>
      </c>
      <c r="D19" s="53">
        <v>10.475</v>
      </c>
      <c r="E19" s="53">
        <v>-0.497</v>
      </c>
      <c r="F19" s="53">
        <v>5.84</v>
      </c>
      <c r="G19" s="31" t="s">
        <v>127</v>
      </c>
      <c r="H19" s="53">
        <f t="shared" si="1"/>
        <v>9.9779999999999998</v>
      </c>
      <c r="I19" s="53">
        <f t="shared" si="2"/>
        <v>9.9779999999999998</v>
      </c>
      <c r="J19" s="53">
        <f t="shared" si="0"/>
        <v>0.58271519999999999</v>
      </c>
      <c r="L19" s="6"/>
      <c r="M19" s="62"/>
      <c r="O19" s="62"/>
    </row>
    <row r="20" spans="1:15" ht="13.15" customHeight="1" x14ac:dyDescent="0.2">
      <c r="A20" s="31" t="s">
        <v>130</v>
      </c>
      <c r="B20" s="53"/>
      <c r="C20" s="67" t="s">
        <v>133</v>
      </c>
      <c r="D20" s="53">
        <v>10.61</v>
      </c>
      <c r="E20" s="53">
        <v>-0.430425</v>
      </c>
      <c r="F20" s="53">
        <v>5.14</v>
      </c>
      <c r="G20" s="31" t="s">
        <v>127</v>
      </c>
      <c r="H20" s="53">
        <f t="shared" si="1"/>
        <v>10.179575</v>
      </c>
      <c r="I20" s="53">
        <f t="shared" si="2"/>
        <v>10.179575</v>
      </c>
      <c r="J20" s="53">
        <f t="shared" si="0"/>
        <v>0.52323015499999992</v>
      </c>
      <c r="L20" s="77"/>
      <c r="M20" s="6"/>
      <c r="O20" s="62"/>
    </row>
    <row r="21" spans="1:15" ht="13.15" customHeight="1" x14ac:dyDescent="0.2">
      <c r="A21" s="31" t="s">
        <v>134</v>
      </c>
      <c r="B21" s="53"/>
      <c r="C21" s="67" t="s">
        <v>133</v>
      </c>
      <c r="D21" s="53">
        <v>10.61</v>
      </c>
      <c r="E21" s="53">
        <v>-0.33774999999999999</v>
      </c>
      <c r="F21" s="53">
        <v>3.9</v>
      </c>
      <c r="G21" s="31" t="s">
        <v>127</v>
      </c>
      <c r="H21" s="53">
        <f t="shared" si="1"/>
        <v>10.27225</v>
      </c>
      <c r="I21" s="53">
        <f t="shared" si="2"/>
        <v>10.27225</v>
      </c>
      <c r="J21" s="53">
        <f t="shared" si="0"/>
        <v>0.40061774999999999</v>
      </c>
      <c r="L21" s="77"/>
      <c r="M21" s="6"/>
      <c r="O21" s="62"/>
    </row>
    <row r="22" spans="1:15" ht="13.15" customHeight="1" x14ac:dyDescent="0.2">
      <c r="A22" s="31" t="s">
        <v>133</v>
      </c>
      <c r="B22" s="53"/>
      <c r="C22" s="67" t="s">
        <v>135</v>
      </c>
      <c r="D22" s="53">
        <v>10.7425</v>
      </c>
      <c r="E22" s="53">
        <v>-0.206399999999999</v>
      </c>
      <c r="F22" s="53">
        <v>4</v>
      </c>
      <c r="G22" s="31" t="s">
        <v>127</v>
      </c>
      <c r="H22" s="53">
        <f t="shared" si="1"/>
        <v>10.536100000000001</v>
      </c>
      <c r="I22" s="53">
        <f t="shared" si="2"/>
        <v>10.536100000000001</v>
      </c>
      <c r="J22" s="53">
        <f t="shared" si="0"/>
        <v>0.42144400000000004</v>
      </c>
      <c r="L22" s="6"/>
      <c r="M22" s="62"/>
      <c r="O22" s="62"/>
    </row>
    <row r="23" spans="1:15" ht="13.15" customHeight="1" x14ac:dyDescent="0.2">
      <c r="A23" s="31" t="s">
        <v>136</v>
      </c>
      <c r="B23" s="53"/>
      <c r="C23" s="67" t="s">
        <v>135</v>
      </c>
      <c r="D23" s="53">
        <v>10.7425</v>
      </c>
      <c r="E23" s="53">
        <v>-0.113574999999999</v>
      </c>
      <c r="F23" s="53">
        <v>3.86</v>
      </c>
      <c r="G23" s="31" t="s">
        <v>127</v>
      </c>
      <c r="H23" s="53">
        <f t="shared" si="1"/>
        <v>10.628925000000001</v>
      </c>
      <c r="I23" s="53">
        <f t="shared" si="2"/>
        <v>10.628925000000001</v>
      </c>
      <c r="J23" s="53">
        <f t="shared" si="0"/>
        <v>0.41027650500000001</v>
      </c>
      <c r="L23" s="6"/>
      <c r="M23" s="62"/>
      <c r="O23" s="62"/>
    </row>
    <row r="24" spans="1:15" ht="13.15" customHeight="1" x14ac:dyDescent="0.2">
      <c r="A24" s="31" t="s">
        <v>135</v>
      </c>
      <c r="B24" s="53"/>
      <c r="C24" s="67" t="s">
        <v>138</v>
      </c>
      <c r="D24" s="53">
        <v>10.725</v>
      </c>
      <c r="E24" s="53">
        <v>8.3599999999999897E-2</v>
      </c>
      <c r="F24" s="53">
        <v>3.94</v>
      </c>
      <c r="G24" s="31" t="s">
        <v>127</v>
      </c>
      <c r="H24" s="53">
        <f t="shared" si="1"/>
        <v>10.8086</v>
      </c>
      <c r="I24" s="53">
        <f t="shared" si="2"/>
        <v>10.8086</v>
      </c>
      <c r="J24" s="53">
        <f t="shared" si="0"/>
        <v>0.42585884000000002</v>
      </c>
      <c r="L24" s="6"/>
      <c r="M24" s="62"/>
      <c r="O24" s="62"/>
    </row>
    <row r="25" spans="1:15" ht="13.15" customHeight="1" x14ac:dyDescent="0.2">
      <c r="A25" s="31" t="s">
        <v>138</v>
      </c>
      <c r="B25" s="53"/>
      <c r="C25" s="67" t="s">
        <v>137</v>
      </c>
      <c r="D25" s="53">
        <v>10.6</v>
      </c>
      <c r="E25" s="53">
        <v>0.2903</v>
      </c>
      <c r="F25" s="53">
        <v>3.48</v>
      </c>
      <c r="G25" s="31" t="s">
        <v>127</v>
      </c>
      <c r="H25" s="53">
        <f t="shared" si="1"/>
        <v>10.8903</v>
      </c>
      <c r="I25" s="53">
        <f>IF(B25="",H25,B25)</f>
        <v>10.8903</v>
      </c>
      <c r="J25" s="53">
        <f t="shared" si="0"/>
        <v>0.37898243999999998</v>
      </c>
      <c r="L25" s="6"/>
      <c r="M25" s="62"/>
      <c r="O25" s="62"/>
    </row>
    <row r="26" spans="1:15" ht="13.15" customHeight="1" x14ac:dyDescent="0.2">
      <c r="A26" s="31"/>
      <c r="B26" s="6"/>
      <c r="C26" s="67"/>
      <c r="D26" s="6"/>
      <c r="E26" s="6"/>
      <c r="F26" s="6"/>
      <c r="G26" s="31"/>
      <c r="H26" s="6"/>
      <c r="I26" s="6"/>
      <c r="J26" s="6"/>
      <c r="L26" s="6"/>
      <c r="M26" s="62"/>
      <c r="O26" s="62"/>
    </row>
    <row r="27" spans="1:15" ht="13.15" customHeight="1" x14ac:dyDescent="0.2">
      <c r="A27" s="60"/>
      <c r="B27" s="50"/>
      <c r="C27" s="50"/>
      <c r="D27" s="50"/>
      <c r="E27" s="33"/>
      <c r="F27" s="38"/>
      <c r="G27" s="38"/>
      <c r="H27" s="34"/>
      <c r="I27" s="25" t="s">
        <v>64</v>
      </c>
      <c r="J27" s="32">
        <f>SUM(J14:J25)</f>
        <v>10.009039565</v>
      </c>
      <c r="K27" s="62"/>
    </row>
    <row r="28" spans="1:15" ht="12.75" customHeight="1" x14ac:dyDescent="0.2">
      <c r="A28" s="14" t="s">
        <v>52</v>
      </c>
      <c r="D28" s="37"/>
      <c r="F28" s="49"/>
      <c r="H28" s="37"/>
    </row>
    <row r="29" spans="1:15" ht="12.75" customHeight="1" x14ac:dyDescent="0.2">
      <c r="A29" s="14" t="s">
        <v>100</v>
      </c>
    </row>
    <row r="30" spans="1:15" ht="12.75" customHeight="1" x14ac:dyDescent="0.2">
      <c r="A30" s="14" t="s">
        <v>101</v>
      </c>
    </row>
    <row r="31" spans="1:15" ht="12.75" customHeight="1" x14ac:dyDescent="0.2">
      <c r="A31" s="14" t="s">
        <v>99</v>
      </c>
      <c r="L31" s="27"/>
    </row>
    <row r="32" spans="1:15" ht="12.75" customHeight="1" x14ac:dyDescent="0.2">
      <c r="A32" s="14"/>
      <c r="L32" s="27"/>
    </row>
    <row r="33" spans="1:12" x14ac:dyDescent="0.2">
      <c r="B33" s="6"/>
      <c r="C33" s="6"/>
      <c r="D33" s="6"/>
      <c r="E33" s="6"/>
      <c r="F33" s="6"/>
      <c r="G33" s="6"/>
      <c r="L33" s="27"/>
    </row>
    <row r="34" spans="1:12" ht="13.5" customHeight="1" x14ac:dyDescent="0.2">
      <c r="A34" s="9" t="s">
        <v>75</v>
      </c>
      <c r="B34" s="64"/>
      <c r="C34" s="64"/>
      <c r="D34" s="64"/>
      <c r="E34" s="64"/>
      <c r="F34" s="64"/>
      <c r="G34" s="64"/>
      <c r="H34" s="59"/>
      <c r="I34" s="59"/>
      <c r="L34" s="7"/>
    </row>
    <row r="35" spans="1:12" ht="51" customHeight="1" x14ac:dyDescent="0.2">
      <c r="A35" s="65"/>
      <c r="B35" s="15" t="s">
        <v>28</v>
      </c>
      <c r="C35" s="15" t="s">
        <v>22</v>
      </c>
      <c r="D35" s="15" t="s">
        <v>23</v>
      </c>
      <c r="E35" s="15" t="s">
        <v>24</v>
      </c>
      <c r="F35" s="15" t="s">
        <v>25</v>
      </c>
      <c r="G35" s="15" t="s">
        <v>30</v>
      </c>
      <c r="H35" s="15" t="s">
        <v>15</v>
      </c>
      <c r="I35" s="15" t="s">
        <v>31</v>
      </c>
      <c r="L35" s="48"/>
    </row>
    <row r="36" spans="1:12" ht="13.5" customHeight="1" x14ac:dyDescent="0.2">
      <c r="A36" s="65"/>
      <c r="B36" s="2">
        <v>10</v>
      </c>
      <c r="C36" s="17">
        <v>8.57</v>
      </c>
      <c r="D36" s="17">
        <v>10.8</v>
      </c>
      <c r="E36" s="17">
        <v>13.3</v>
      </c>
      <c r="F36" s="17">
        <v>14.2</v>
      </c>
      <c r="G36" s="17">
        <v>12.4</v>
      </c>
      <c r="H36" s="17">
        <f>(SUM(C36+D36+E36+F36+G36)-MAX(C36:G36)-MIN(C36:G36))/3</f>
        <v>12.16666666666667</v>
      </c>
      <c r="I36" s="17">
        <f>MIN(B36*1.15,MAX(B36,H36*0.88))</f>
        <v>10.706666666666669</v>
      </c>
      <c r="J36" s="44"/>
      <c r="L36" s="48"/>
    </row>
    <row r="37" spans="1:12" x14ac:dyDescent="0.2">
      <c r="A37" s="40"/>
      <c r="B37" s="44"/>
      <c r="C37" s="44"/>
      <c r="D37" s="44"/>
      <c r="E37" s="44"/>
      <c r="F37" s="44"/>
      <c r="G37" s="44"/>
      <c r="H37" s="44"/>
      <c r="I37" s="44"/>
      <c r="J37" s="44"/>
      <c r="L37" s="48"/>
    </row>
    <row r="38" spans="1:12" x14ac:dyDescent="0.2">
      <c r="A38" s="40"/>
      <c r="B38" s="44"/>
      <c r="C38" s="44"/>
      <c r="D38" s="44"/>
      <c r="E38" s="44"/>
      <c r="F38" s="44"/>
      <c r="G38" s="44"/>
      <c r="H38" s="44"/>
      <c r="I38" s="44"/>
      <c r="J38" s="44"/>
      <c r="L38" s="48"/>
    </row>
    <row r="39" spans="1:12" ht="13.5" customHeight="1" x14ac:dyDescent="0.2">
      <c r="A39" s="9" t="s">
        <v>78</v>
      </c>
      <c r="B39" s="59"/>
      <c r="C39" s="50"/>
      <c r="D39" s="50"/>
      <c r="E39" s="50"/>
      <c r="F39" s="50"/>
      <c r="G39" s="50"/>
      <c r="L39" s="27"/>
    </row>
    <row r="40" spans="1:12" ht="51" customHeight="1" x14ac:dyDescent="0.2">
      <c r="A40" s="4"/>
      <c r="B40" s="15" t="s">
        <v>31</v>
      </c>
      <c r="C40" s="10" t="s">
        <v>34</v>
      </c>
      <c r="D40" s="15" t="s">
        <v>35</v>
      </c>
      <c r="E40" s="15" t="s">
        <v>36</v>
      </c>
      <c r="F40" s="3" t="s">
        <v>79</v>
      </c>
      <c r="G40" s="15" t="s">
        <v>37</v>
      </c>
      <c r="L40" s="27"/>
    </row>
    <row r="41" spans="1:12" x14ac:dyDescent="0.2">
      <c r="A41" s="74" t="s">
        <v>45</v>
      </c>
      <c r="B41" s="70">
        <f>I36</f>
        <v>10.706666666666669</v>
      </c>
      <c r="C41" s="24">
        <f>D8</f>
        <v>10.009039565</v>
      </c>
      <c r="D41" s="70">
        <v>6.2</v>
      </c>
      <c r="E41" s="70">
        <f>MAX(C41,D41)</f>
        <v>10.009039565</v>
      </c>
      <c r="F41" s="20">
        <f>MAX(B41-E41,0)</f>
        <v>0.69762710166666864</v>
      </c>
      <c r="G41" s="70">
        <f>B41-D41</f>
        <v>4.5066666666666686</v>
      </c>
      <c r="L41" s="27"/>
    </row>
    <row r="42" spans="1:12" ht="13.5" customHeight="1" x14ac:dyDescent="0.2">
      <c r="A42" s="68" t="s">
        <v>0</v>
      </c>
      <c r="B42" s="23">
        <f>I36</f>
        <v>10.706666666666669</v>
      </c>
      <c r="C42" s="72">
        <f>D9</f>
        <v>10.5</v>
      </c>
      <c r="D42" s="23">
        <f>D41</f>
        <v>6.2</v>
      </c>
      <c r="E42" s="23">
        <f>IF(EXACT(C42,"NA"),"NA",MAX(C42,D42))</f>
        <v>10.5</v>
      </c>
      <c r="F42" s="30">
        <f>IF(EXACT(C42,"NA"),"NA",MAX(B42-E42,0))</f>
        <v>0.20666666666666877</v>
      </c>
      <c r="G42" s="23">
        <f>B42-D42</f>
        <v>4.5066666666666686</v>
      </c>
      <c r="L42" s="27"/>
    </row>
    <row r="43" spans="1:12" x14ac:dyDescent="0.2">
      <c r="B43" s="44"/>
      <c r="C43" s="44"/>
      <c r="D43" s="44"/>
      <c r="E43" s="44"/>
      <c r="F43" s="44"/>
      <c r="G43" s="44"/>
      <c r="L43" s="27"/>
    </row>
    <row r="44" spans="1:12" x14ac:dyDescent="0.2">
      <c r="B44" s="44"/>
      <c r="C44" s="44"/>
      <c r="D44" s="44"/>
      <c r="E44" s="44"/>
      <c r="F44" s="44"/>
      <c r="G44" s="44"/>
      <c r="L44" s="27"/>
    </row>
    <row r="45" spans="1:12" ht="13.5" customHeight="1" x14ac:dyDescent="0.2">
      <c r="A45" s="1" t="s">
        <v>53</v>
      </c>
      <c r="B45" s="50"/>
      <c r="C45" s="50"/>
      <c r="D45" s="50"/>
      <c r="E45" s="50"/>
      <c r="F45" s="50"/>
      <c r="G45" s="50"/>
      <c r="H45" s="60"/>
      <c r="I45" s="60"/>
      <c r="J45" s="60"/>
      <c r="K45" s="60"/>
      <c r="L45" s="46"/>
    </row>
    <row r="46" spans="1:12" ht="51" customHeight="1" x14ac:dyDescent="0.2">
      <c r="A46" s="65"/>
      <c r="B46" s="15" t="s">
        <v>31</v>
      </c>
      <c r="C46" s="16" t="s">
        <v>18</v>
      </c>
      <c r="D46" s="16" t="s">
        <v>19</v>
      </c>
      <c r="E46" s="16" t="s">
        <v>20</v>
      </c>
      <c r="F46" s="16" t="s">
        <v>21</v>
      </c>
      <c r="G46" s="16" t="s">
        <v>32</v>
      </c>
      <c r="H46" s="16" t="s">
        <v>33</v>
      </c>
      <c r="I46" s="45" t="s">
        <v>34</v>
      </c>
      <c r="J46" s="16" t="s">
        <v>35</v>
      </c>
      <c r="K46" s="11" t="s">
        <v>38</v>
      </c>
      <c r="L46" s="3" t="s">
        <v>39</v>
      </c>
    </row>
    <row r="47" spans="1:12" x14ac:dyDescent="0.2">
      <c r="A47" s="74" t="s">
        <v>45</v>
      </c>
      <c r="B47" s="53">
        <f>I36</f>
        <v>10.706666666666669</v>
      </c>
      <c r="C47" s="53">
        <f>MAX(C36,B47)</f>
        <v>10.706666666666669</v>
      </c>
      <c r="D47" s="53">
        <f>MAX(D36,B47)</f>
        <v>10.8</v>
      </c>
      <c r="E47" s="53">
        <f>MAX(E36,B47)</f>
        <v>13.3</v>
      </c>
      <c r="F47" s="53">
        <f>MAX(F36,B47)</f>
        <v>14.2</v>
      </c>
      <c r="G47" s="53">
        <f>MAX(G36,B47)</f>
        <v>12.4</v>
      </c>
      <c r="H47" s="19">
        <f>(SUM(C47+D47+E47+F47+G47)-MAX(C47:G47)-MIN(C47:G47))/3</f>
        <v>12.16666666666667</v>
      </c>
      <c r="I47" s="36">
        <f>D8</f>
        <v>10.009039565</v>
      </c>
      <c r="J47" s="53">
        <f>D41</f>
        <v>6.2</v>
      </c>
      <c r="K47" s="41">
        <f>MAX(I47,J47)</f>
        <v>10.009039565</v>
      </c>
      <c r="L47" s="20">
        <f>MAX(I47,J47)</f>
        <v>10.009039565</v>
      </c>
    </row>
    <row r="48" spans="1:12" ht="13.5" customHeight="1" x14ac:dyDescent="0.2">
      <c r="A48" s="68" t="s">
        <v>0</v>
      </c>
      <c r="B48" s="33">
        <f t="shared" ref="B48:H48" si="3">B47</f>
        <v>10.706666666666669</v>
      </c>
      <c r="C48" s="33">
        <f t="shared" si="3"/>
        <v>10.706666666666669</v>
      </c>
      <c r="D48" s="33">
        <f t="shared" si="3"/>
        <v>10.8</v>
      </c>
      <c r="E48" s="33">
        <f t="shared" si="3"/>
        <v>13.3</v>
      </c>
      <c r="F48" s="33">
        <f t="shared" si="3"/>
        <v>14.2</v>
      </c>
      <c r="G48" s="33">
        <f t="shared" si="3"/>
        <v>12.4</v>
      </c>
      <c r="H48" s="33">
        <f t="shared" si="3"/>
        <v>12.16666666666667</v>
      </c>
      <c r="I48" s="5">
        <f>D9</f>
        <v>10.5</v>
      </c>
      <c r="J48" s="33">
        <f>D41</f>
        <v>6.2</v>
      </c>
      <c r="K48" s="13">
        <f>IF(EXACT(I48,"NA"),"NA",MAX(I48,J48))</f>
        <v>10.5</v>
      </c>
      <c r="L48" s="13">
        <f>IF(EXACT(I48,"NA"),"NA",MAX(I48,J48))</f>
        <v>10.5</v>
      </c>
    </row>
    <row r="49" spans="1:1" x14ac:dyDescent="0.2">
      <c r="A49" s="14"/>
    </row>
    <row r="50" spans="1:1" x14ac:dyDescent="0.2">
      <c r="A50" s="14"/>
    </row>
    <row r="93" spans="1:16" ht="12.75" customHeight="1" x14ac:dyDescent="0.2">
      <c r="A93" s="51"/>
    </row>
    <row r="94" spans="1:16" ht="12.75" customHeight="1" x14ac:dyDescent="0.2">
      <c r="A94" s="51"/>
    </row>
    <row r="95" spans="1:16" x14ac:dyDescent="0.2">
      <c r="A95" s="35" t="s">
        <v>69</v>
      </c>
      <c r="B95" s="14"/>
      <c r="C95" s="14"/>
      <c r="D95" s="14"/>
      <c r="E95" s="14"/>
      <c r="F95" s="14"/>
      <c r="G95" s="14"/>
      <c r="H95" s="14"/>
      <c r="I95" s="14"/>
      <c r="J95" s="14"/>
      <c r="K95" s="14"/>
      <c r="L95" s="14"/>
      <c r="M95" s="14"/>
      <c r="N95" s="14"/>
      <c r="O95" s="14"/>
      <c r="P95" s="14"/>
    </row>
    <row r="96" spans="1:16" ht="13.5" customHeight="1" x14ac:dyDescent="0.2">
      <c r="A96" s="1" t="s">
        <v>71</v>
      </c>
      <c r="B96" s="60"/>
      <c r="C96" s="60"/>
      <c r="D96" s="60"/>
      <c r="E96" s="60"/>
      <c r="F96" s="60"/>
      <c r="G96" s="60"/>
      <c r="H96" s="60"/>
      <c r="I96" s="60"/>
      <c r="J96" s="14"/>
      <c r="K96" s="14"/>
      <c r="L96" s="14"/>
      <c r="M96" s="14"/>
      <c r="N96" s="14"/>
      <c r="O96" s="14"/>
      <c r="P96" s="14"/>
    </row>
    <row r="97" spans="1:16" ht="66" customHeight="1" x14ac:dyDescent="0.2">
      <c r="A97" s="4" t="s">
        <v>14</v>
      </c>
      <c r="B97" s="4" t="s">
        <v>66</v>
      </c>
      <c r="C97" s="4" t="s">
        <v>67</v>
      </c>
      <c r="D97" s="4" t="s">
        <v>50</v>
      </c>
      <c r="E97" s="65" t="s">
        <v>104</v>
      </c>
      <c r="F97" s="4" t="s">
        <v>46</v>
      </c>
      <c r="G97" s="4" t="s">
        <v>47</v>
      </c>
      <c r="H97" s="4" t="s">
        <v>48</v>
      </c>
      <c r="I97" s="4" t="s">
        <v>49</v>
      </c>
      <c r="J97" s="6"/>
      <c r="K97" s="6"/>
      <c r="L97" s="6"/>
      <c r="M97" s="6"/>
      <c r="N97" s="6"/>
      <c r="O97" s="6"/>
      <c r="P97" s="6"/>
    </row>
    <row r="98" spans="1:16" ht="12.75" customHeight="1" x14ac:dyDescent="0.2">
      <c r="A98" s="14"/>
      <c r="B98" s="31" t="s">
        <v>8</v>
      </c>
      <c r="C98" s="31" t="s">
        <v>8</v>
      </c>
      <c r="E98" s="31" t="s">
        <v>8</v>
      </c>
      <c r="F98" s="31" t="s">
        <v>8</v>
      </c>
      <c r="G98" s="31" t="s">
        <v>8</v>
      </c>
      <c r="H98" s="31" t="s">
        <v>8</v>
      </c>
      <c r="I98" s="31" t="s">
        <v>8</v>
      </c>
      <c r="J98" s="22"/>
      <c r="K98" s="22"/>
      <c r="L98" s="22"/>
      <c r="M98" s="22"/>
      <c r="N98" s="14"/>
    </row>
    <row r="99" spans="1:16" ht="12.75" customHeight="1" x14ac:dyDescent="0.2">
      <c r="A99" s="18">
        <v>45246</v>
      </c>
      <c r="B99" s="53">
        <v>11.902975319999999</v>
      </c>
      <c r="C99" s="53"/>
      <c r="D99" s="31"/>
      <c r="E99" s="53">
        <v>10.914887</v>
      </c>
      <c r="F99" s="53">
        <v>0</v>
      </c>
      <c r="G99" s="53"/>
      <c r="H99" s="53">
        <v>11.902975319999999</v>
      </c>
      <c r="I99" s="53"/>
      <c r="J99" s="6"/>
      <c r="K99" s="53"/>
      <c r="L99" s="53"/>
      <c r="M99" s="53"/>
    </row>
    <row r="100" spans="1:16" ht="12.75" customHeight="1" x14ac:dyDescent="0.2">
      <c r="A100" s="18">
        <v>45253</v>
      </c>
      <c r="B100" s="53">
        <v>11.96433532</v>
      </c>
      <c r="C100" s="53"/>
      <c r="D100" s="31"/>
      <c r="E100" s="53">
        <v>10.912596000000001</v>
      </c>
      <c r="F100" s="53">
        <v>0</v>
      </c>
      <c r="G100" s="53"/>
      <c r="H100" s="53">
        <v>11.96433532</v>
      </c>
      <c r="I100" s="53"/>
      <c r="J100" s="6"/>
      <c r="K100" s="53"/>
      <c r="L100" s="53"/>
      <c r="M100" s="53"/>
      <c r="N100" s="14"/>
    </row>
    <row r="101" spans="1:16" ht="12.75" customHeight="1" x14ac:dyDescent="0.2">
      <c r="A101" s="18">
        <v>45260</v>
      </c>
      <c r="B101" s="53">
        <v>11.949335319999999</v>
      </c>
      <c r="C101" s="53"/>
      <c r="D101" s="31"/>
      <c r="E101" s="53">
        <v>10.860668</v>
      </c>
      <c r="F101" s="53">
        <v>0</v>
      </c>
      <c r="G101" s="53"/>
      <c r="H101" s="53">
        <v>11.949335319999999</v>
      </c>
      <c r="I101" s="53"/>
      <c r="J101" s="6"/>
      <c r="K101" s="53"/>
      <c r="L101" s="53"/>
      <c r="M101" s="53"/>
      <c r="N101" s="14"/>
    </row>
    <row r="102" spans="1:16" ht="12.75" customHeight="1" x14ac:dyDescent="0.2">
      <c r="A102" s="18">
        <v>45267</v>
      </c>
      <c r="B102" s="53">
        <v>11.84683532</v>
      </c>
      <c r="C102" s="53"/>
      <c r="D102" s="31"/>
      <c r="E102" s="53">
        <v>10.798522999999999</v>
      </c>
      <c r="F102" s="53">
        <v>0</v>
      </c>
      <c r="G102" s="53"/>
      <c r="H102" s="53">
        <v>11.84683532</v>
      </c>
      <c r="I102" s="53"/>
      <c r="J102" s="6"/>
      <c r="K102" s="53"/>
      <c r="L102" s="53"/>
      <c r="M102" s="53"/>
      <c r="N102" s="14"/>
    </row>
    <row r="103" spans="1:16" ht="12.75" customHeight="1" x14ac:dyDescent="0.2">
      <c r="A103" s="18">
        <v>45274</v>
      </c>
      <c r="B103" s="53">
        <v>11.867385820000001</v>
      </c>
      <c r="C103" s="53"/>
      <c r="D103" s="31"/>
      <c r="E103" s="53">
        <v>10.802834000000001</v>
      </c>
      <c r="F103" s="53">
        <v>0</v>
      </c>
      <c r="G103" s="53"/>
      <c r="H103" s="53">
        <v>11.867385820000001</v>
      </c>
      <c r="I103" s="53"/>
      <c r="J103" s="6"/>
      <c r="K103" s="53"/>
      <c r="L103" s="53"/>
      <c r="M103" s="53"/>
      <c r="N103" s="14"/>
    </row>
    <row r="104" spans="1:16" ht="12.75" customHeight="1" x14ac:dyDescent="0.2">
      <c r="A104" s="18">
        <v>45281</v>
      </c>
      <c r="B104" s="53">
        <v>11.62925282</v>
      </c>
      <c r="C104" s="53"/>
      <c r="D104" s="31"/>
      <c r="E104" s="53">
        <v>10.749162</v>
      </c>
      <c r="F104" s="53">
        <v>0</v>
      </c>
      <c r="G104" s="53"/>
      <c r="H104" s="53">
        <v>11.62925282</v>
      </c>
      <c r="I104" s="53"/>
      <c r="J104" s="6"/>
      <c r="K104" s="53"/>
      <c r="L104" s="53"/>
      <c r="M104" s="53"/>
      <c r="N104" s="14"/>
    </row>
    <row r="105" spans="1:16" ht="12.75" customHeight="1" x14ac:dyDescent="0.2">
      <c r="A105" s="18">
        <v>45288</v>
      </c>
      <c r="B105" s="53">
        <v>11.727609319999999</v>
      </c>
      <c r="C105" s="53"/>
      <c r="D105" s="31"/>
      <c r="E105" s="53">
        <v>10.765900999999999</v>
      </c>
      <c r="F105" s="53">
        <v>0</v>
      </c>
      <c r="G105" s="53"/>
      <c r="H105" s="53">
        <v>11.727609319999999</v>
      </c>
      <c r="I105" s="53"/>
      <c r="J105" s="6"/>
      <c r="K105" s="53"/>
      <c r="L105" s="53"/>
      <c r="M105" s="53"/>
      <c r="N105" s="14"/>
    </row>
    <row r="106" spans="1:16" ht="12.75" customHeight="1" x14ac:dyDescent="0.2">
      <c r="A106" s="18">
        <v>45295</v>
      </c>
      <c r="B106" s="53">
        <v>11.36721582</v>
      </c>
      <c r="C106" s="53"/>
      <c r="D106" s="31"/>
      <c r="E106" s="53">
        <v>10.709474999999999</v>
      </c>
      <c r="F106" s="53">
        <v>0</v>
      </c>
      <c r="G106" s="53"/>
      <c r="H106" s="53">
        <v>11.36721582</v>
      </c>
      <c r="I106" s="53"/>
      <c r="J106" s="6"/>
      <c r="K106" s="53"/>
      <c r="L106" s="53"/>
      <c r="M106" s="53"/>
      <c r="N106" s="14"/>
    </row>
    <row r="107" spans="1:16" ht="12.75" customHeight="1" x14ac:dyDescent="0.2">
      <c r="A107" s="18">
        <v>45302</v>
      </c>
      <c r="B107" s="53">
        <v>11.232762320000001</v>
      </c>
      <c r="C107" s="53"/>
      <c r="D107" s="31"/>
      <c r="E107" s="53">
        <v>10.661569999999999</v>
      </c>
      <c r="F107" s="53">
        <v>0</v>
      </c>
      <c r="G107" s="53"/>
      <c r="H107" s="53">
        <v>11.232762320000001</v>
      </c>
      <c r="I107" s="53"/>
      <c r="J107" s="6"/>
      <c r="K107" s="53"/>
      <c r="L107" s="53"/>
      <c r="M107" s="53"/>
      <c r="N107" s="14"/>
    </row>
    <row r="108" spans="1:16" ht="12.75" customHeight="1" x14ac:dyDescent="0.2">
      <c r="A108" s="18">
        <v>45309</v>
      </c>
      <c r="B108" s="53">
        <v>11.04026232</v>
      </c>
      <c r="C108" s="53"/>
      <c r="D108" s="31"/>
      <c r="E108" s="53">
        <v>10.640946</v>
      </c>
      <c r="F108" s="53">
        <v>0</v>
      </c>
      <c r="G108" s="53"/>
      <c r="H108" s="53">
        <v>11.04026232</v>
      </c>
      <c r="I108" s="53"/>
      <c r="J108" s="6"/>
      <c r="K108" s="53"/>
      <c r="L108" s="53"/>
      <c r="M108" s="53"/>
      <c r="N108" s="14"/>
    </row>
    <row r="109" spans="1:16" ht="12.75" customHeight="1" x14ac:dyDescent="0.2">
      <c r="A109" s="18">
        <v>45316</v>
      </c>
      <c r="B109" s="53">
        <v>11.12602682</v>
      </c>
      <c r="C109" s="53"/>
      <c r="D109" s="31"/>
      <c r="E109" s="53">
        <v>10.651759</v>
      </c>
      <c r="F109" s="53">
        <v>0</v>
      </c>
      <c r="G109" s="53"/>
      <c r="H109" s="53">
        <v>11.12602682</v>
      </c>
      <c r="I109" s="53"/>
      <c r="J109" s="6"/>
      <c r="K109" s="53"/>
      <c r="L109" s="53"/>
      <c r="M109" s="53"/>
      <c r="N109" s="14"/>
    </row>
    <row r="110" spans="1:16" ht="12.75" customHeight="1" x14ac:dyDescent="0.2">
      <c r="A110" s="18">
        <v>45323</v>
      </c>
      <c r="B110" s="53">
        <v>11.040055819999999</v>
      </c>
      <c r="C110" s="53"/>
      <c r="D110" s="31"/>
      <c r="E110" s="53">
        <v>10.662739</v>
      </c>
      <c r="F110" s="53">
        <v>0</v>
      </c>
      <c r="G110" s="53"/>
      <c r="H110" s="53">
        <v>11.040055819999999</v>
      </c>
      <c r="I110" s="53"/>
      <c r="J110" s="6"/>
      <c r="K110" s="53"/>
      <c r="L110" s="53"/>
      <c r="M110" s="53"/>
      <c r="N110" s="14"/>
    </row>
    <row r="111" spans="1:16" ht="12.75" customHeight="1" x14ac:dyDescent="0.2">
      <c r="A111" s="18">
        <v>45330</v>
      </c>
      <c r="B111" s="53">
        <v>10.98530532</v>
      </c>
      <c r="C111" s="53"/>
      <c r="D111" s="31"/>
      <c r="E111" s="53">
        <v>10.646321</v>
      </c>
      <c r="F111" s="53">
        <v>0</v>
      </c>
      <c r="G111" s="53"/>
      <c r="H111" s="53">
        <v>10.98530532</v>
      </c>
      <c r="I111" s="53"/>
      <c r="J111" s="6"/>
      <c r="K111" s="53"/>
      <c r="L111" s="53"/>
      <c r="M111" s="53"/>
      <c r="N111" s="14"/>
    </row>
    <row r="112" spans="1:16" ht="12.75" customHeight="1" x14ac:dyDescent="0.2">
      <c r="A112" s="18">
        <v>45337</v>
      </c>
      <c r="B112" s="53">
        <v>10.80290682</v>
      </c>
      <c r="C112" s="53"/>
      <c r="D112" s="31"/>
      <c r="E112" s="53">
        <v>10.601976000000001</v>
      </c>
      <c r="F112" s="53">
        <v>0</v>
      </c>
      <c r="G112" s="53"/>
      <c r="H112" s="53">
        <v>10.80290682</v>
      </c>
      <c r="I112" s="53"/>
      <c r="J112" s="6"/>
      <c r="K112" s="53"/>
      <c r="L112" s="53"/>
      <c r="M112" s="53"/>
      <c r="N112" s="14"/>
    </row>
    <row r="113" spans="1:14" ht="12.75" customHeight="1" x14ac:dyDescent="0.2">
      <c r="A113" s="18">
        <v>45344</v>
      </c>
      <c r="B113" s="53">
        <v>10.78346282</v>
      </c>
      <c r="C113" s="53"/>
      <c r="D113" s="31"/>
      <c r="E113" s="53">
        <v>10.583392999999999</v>
      </c>
      <c r="F113" s="53">
        <v>0</v>
      </c>
      <c r="G113" s="53"/>
      <c r="H113" s="53">
        <v>10.78346282</v>
      </c>
      <c r="I113" s="53"/>
      <c r="J113" s="6"/>
      <c r="K113" s="53"/>
      <c r="L113" s="53"/>
      <c r="M113" s="53"/>
      <c r="N113" s="14"/>
    </row>
    <row r="114" spans="1:14" ht="12.75" customHeight="1" x14ac:dyDescent="0.2">
      <c r="A114" s="18">
        <v>45351</v>
      </c>
      <c r="B114" s="53">
        <v>10.74343082</v>
      </c>
      <c r="C114" s="53"/>
      <c r="D114" s="31"/>
      <c r="E114" s="53">
        <v>10.682103</v>
      </c>
      <c r="F114" s="53">
        <v>0</v>
      </c>
      <c r="G114" s="53"/>
      <c r="H114" s="53">
        <v>10.74343082</v>
      </c>
      <c r="I114" s="53"/>
      <c r="K114" s="53"/>
      <c r="L114" s="53"/>
      <c r="M114" s="53"/>
    </row>
    <row r="115" spans="1:14" ht="12.75" customHeight="1" x14ac:dyDescent="0.2">
      <c r="A115" s="18">
        <v>45358</v>
      </c>
      <c r="B115" s="53">
        <v>10.907666320000001</v>
      </c>
      <c r="C115" s="53"/>
      <c r="D115" s="31"/>
      <c r="E115" s="53">
        <v>10.704712000000001</v>
      </c>
      <c r="F115" s="53">
        <v>0</v>
      </c>
      <c r="G115" s="53"/>
      <c r="H115" s="53">
        <v>10.907666320000001</v>
      </c>
      <c r="I115" s="53"/>
      <c r="J115" s="6"/>
      <c r="K115" s="53"/>
      <c r="L115" s="53"/>
      <c r="M115" s="53"/>
      <c r="N115" s="14"/>
    </row>
    <row r="116" spans="1:14" ht="12.75" customHeight="1" x14ac:dyDescent="0.2">
      <c r="A116" s="18">
        <v>45365</v>
      </c>
      <c r="B116" s="53">
        <v>11.20195432</v>
      </c>
      <c r="C116" s="53"/>
      <c r="D116" s="31"/>
      <c r="E116" s="53">
        <v>10.733319</v>
      </c>
      <c r="F116" s="53">
        <v>0</v>
      </c>
      <c r="G116" s="53"/>
      <c r="H116" s="53">
        <v>11.20195432</v>
      </c>
      <c r="I116" s="53"/>
      <c r="J116" s="6"/>
      <c r="K116" s="53"/>
      <c r="L116" s="53"/>
      <c r="M116" s="53"/>
    </row>
    <row r="117" spans="1:14" ht="12.75" customHeight="1" x14ac:dyDescent="0.2">
      <c r="A117" s="18">
        <v>45372</v>
      </c>
      <c r="B117" s="53">
        <v>11.29316532</v>
      </c>
      <c r="C117" s="53"/>
      <c r="D117" s="31"/>
      <c r="E117" s="53">
        <v>10.763009</v>
      </c>
      <c r="F117" s="53">
        <v>0</v>
      </c>
      <c r="G117" s="53"/>
      <c r="H117" s="53">
        <v>11.29316532</v>
      </c>
      <c r="I117" s="53"/>
      <c r="J117" s="6"/>
      <c r="K117" s="53"/>
      <c r="L117" s="53"/>
      <c r="M117" s="53"/>
      <c r="N117" s="14"/>
    </row>
    <row r="118" spans="1:14" ht="12.75" customHeight="1" x14ac:dyDescent="0.2">
      <c r="A118" s="18">
        <v>45379</v>
      </c>
      <c r="B118" s="53">
        <v>11.15112682</v>
      </c>
      <c r="C118" s="53"/>
      <c r="D118" s="31"/>
      <c r="E118" s="53">
        <v>10.743042000000001</v>
      </c>
      <c r="F118" s="53">
        <v>0</v>
      </c>
      <c r="G118" s="53"/>
      <c r="H118" s="53">
        <v>11.15112682</v>
      </c>
      <c r="I118" s="53"/>
      <c r="J118" s="6"/>
      <c r="K118" s="53"/>
      <c r="L118" s="53"/>
      <c r="M118" s="53"/>
      <c r="N118" s="14"/>
    </row>
    <row r="119" spans="1:14" ht="12.75" customHeight="1" x14ac:dyDescent="0.2">
      <c r="A119" s="18">
        <v>45386</v>
      </c>
      <c r="B119" s="53">
        <v>11.220232319999999</v>
      </c>
      <c r="C119" s="53"/>
      <c r="D119" s="31"/>
      <c r="E119" s="53">
        <v>10.734204</v>
      </c>
      <c r="F119" s="53">
        <v>0</v>
      </c>
      <c r="G119" s="53"/>
      <c r="H119" s="53">
        <v>11.220232319999999</v>
      </c>
      <c r="I119" s="53"/>
      <c r="J119" s="6"/>
      <c r="K119" s="53"/>
      <c r="L119" s="53"/>
      <c r="M119" s="53"/>
      <c r="N119" s="14"/>
    </row>
    <row r="120" spans="1:14" ht="12.75" customHeight="1" x14ac:dyDescent="0.2">
      <c r="A120" s="18">
        <v>45393</v>
      </c>
      <c r="B120" s="53">
        <v>11.03035382</v>
      </c>
      <c r="C120" s="53"/>
      <c r="D120" s="31"/>
      <c r="E120" s="53">
        <v>10.718973999999999</v>
      </c>
      <c r="F120" s="53">
        <v>0</v>
      </c>
      <c r="G120" s="53"/>
      <c r="H120" s="53">
        <v>11.03035382</v>
      </c>
      <c r="I120" s="53"/>
      <c r="J120" s="6"/>
      <c r="K120" s="53"/>
      <c r="L120" s="53"/>
      <c r="M120" s="53"/>
    </row>
    <row r="121" spans="1:14" ht="12.75" customHeight="1" x14ac:dyDescent="0.2">
      <c r="A121" s="18">
        <v>45400</v>
      </c>
      <c r="B121" s="53">
        <v>10.92477682</v>
      </c>
      <c r="C121" s="53"/>
      <c r="D121" s="31"/>
      <c r="E121" s="53">
        <v>10.701749</v>
      </c>
      <c r="F121" s="53">
        <v>0</v>
      </c>
      <c r="G121" s="53"/>
      <c r="H121" s="53">
        <v>10.92477682</v>
      </c>
      <c r="I121" s="53"/>
      <c r="J121" s="6"/>
      <c r="K121" s="53"/>
      <c r="L121" s="53"/>
      <c r="M121" s="53"/>
      <c r="N121" s="14"/>
    </row>
    <row r="122" spans="1:14" ht="12.75" customHeight="1" x14ac:dyDescent="0.2">
      <c r="A122" s="18">
        <v>45407</v>
      </c>
      <c r="B122" s="53">
        <v>11.12341632</v>
      </c>
      <c r="C122" s="53"/>
      <c r="D122" s="31"/>
      <c r="E122" s="53">
        <v>10.724738</v>
      </c>
      <c r="F122" s="53">
        <v>0</v>
      </c>
      <c r="G122" s="53"/>
      <c r="H122" s="53">
        <v>11.12341632</v>
      </c>
      <c r="I122" s="53"/>
      <c r="J122" s="6"/>
      <c r="K122" s="53"/>
      <c r="L122" s="53"/>
      <c r="M122" s="53"/>
      <c r="N122" s="14"/>
    </row>
    <row r="123" spans="1:14" ht="12.75" customHeight="1" x14ac:dyDescent="0.2">
      <c r="A123" s="18">
        <v>45414</v>
      </c>
      <c r="B123" s="53">
        <v>11.217923819999999</v>
      </c>
      <c r="C123" s="53"/>
      <c r="D123" s="31"/>
      <c r="E123" s="53">
        <v>10.747252</v>
      </c>
      <c r="F123" s="53">
        <v>0</v>
      </c>
      <c r="G123" s="53"/>
      <c r="H123" s="53">
        <v>11.217923819999999</v>
      </c>
      <c r="I123" s="53"/>
      <c r="J123" s="6"/>
      <c r="K123" s="53"/>
      <c r="L123" s="53"/>
      <c r="M123" s="53"/>
      <c r="N123" s="14"/>
    </row>
    <row r="124" spans="1:14" ht="12.75" customHeight="1" x14ac:dyDescent="0.2">
      <c r="A124" s="18">
        <v>45421</v>
      </c>
      <c r="B124" s="53">
        <v>11.37044732</v>
      </c>
      <c r="C124" s="53"/>
      <c r="D124" s="31"/>
      <c r="E124" s="53">
        <v>10.753097</v>
      </c>
      <c r="F124" s="53">
        <v>0</v>
      </c>
      <c r="G124" s="53"/>
      <c r="H124" s="53">
        <v>11.37044732</v>
      </c>
      <c r="I124" s="53"/>
      <c r="J124" s="6"/>
      <c r="K124" s="53"/>
      <c r="L124" s="53"/>
      <c r="M124" s="53"/>
    </row>
    <row r="125" spans="1:14" ht="12.75" customHeight="1" x14ac:dyDescent="0.2">
      <c r="A125" s="18">
        <v>45428</v>
      </c>
      <c r="B125" s="53">
        <v>11.347318319999999</v>
      </c>
      <c r="C125" s="53"/>
      <c r="D125" s="31"/>
      <c r="E125" s="53">
        <v>10.760612</v>
      </c>
      <c r="F125" s="53">
        <v>0</v>
      </c>
      <c r="G125" s="53"/>
      <c r="H125" s="53">
        <v>11.347318319999999</v>
      </c>
      <c r="I125" s="53"/>
      <c r="J125" s="6"/>
      <c r="K125" s="53"/>
      <c r="L125" s="53"/>
      <c r="M125" s="53"/>
      <c r="N125" s="14"/>
    </row>
    <row r="126" spans="1:14" ht="12.75" customHeight="1" x14ac:dyDescent="0.2">
      <c r="A126" s="18">
        <v>45435</v>
      </c>
      <c r="B126" s="53">
        <v>11.40905382</v>
      </c>
      <c r="C126" s="53"/>
      <c r="D126" s="31"/>
      <c r="E126" s="53">
        <v>10.772639</v>
      </c>
      <c r="F126" s="53">
        <v>0</v>
      </c>
      <c r="G126" s="53"/>
      <c r="H126" s="53">
        <v>11.40905382</v>
      </c>
      <c r="I126" s="53"/>
      <c r="J126" s="6"/>
      <c r="K126" s="53"/>
      <c r="L126" s="53"/>
      <c r="M126" s="53"/>
      <c r="N126" s="14"/>
    </row>
    <row r="127" spans="1:14" ht="12.75" customHeight="1" x14ac:dyDescent="0.2">
      <c r="A127" s="18">
        <v>45442</v>
      </c>
      <c r="B127" s="53">
        <v>11.23275782</v>
      </c>
      <c r="C127" s="53"/>
      <c r="D127" s="31"/>
      <c r="E127" s="53">
        <v>10.756064</v>
      </c>
      <c r="F127" s="53">
        <v>0</v>
      </c>
      <c r="G127" s="53"/>
      <c r="H127" s="53">
        <v>11.23275782</v>
      </c>
      <c r="I127" s="53"/>
      <c r="J127" s="6"/>
      <c r="K127" s="53"/>
      <c r="L127" s="53"/>
      <c r="M127" s="53"/>
      <c r="N127" s="14"/>
    </row>
    <row r="128" spans="1:14" ht="12.75" customHeight="1" x14ac:dyDescent="0.2">
      <c r="A128" s="18">
        <v>45449</v>
      </c>
      <c r="B128" s="53">
        <v>11.04223582</v>
      </c>
      <c r="C128" s="53"/>
      <c r="D128" s="31"/>
      <c r="E128" s="53">
        <v>10.748699</v>
      </c>
      <c r="F128" s="53">
        <v>0</v>
      </c>
      <c r="G128" s="53"/>
      <c r="H128" s="53">
        <v>11.04223582</v>
      </c>
      <c r="I128" s="53"/>
      <c r="J128" s="6"/>
      <c r="K128" s="53"/>
      <c r="L128" s="53"/>
      <c r="M128" s="53"/>
      <c r="N128" s="14"/>
    </row>
    <row r="129" spans="1:14" ht="12.75" customHeight="1" x14ac:dyDescent="0.2">
      <c r="A129" s="18">
        <v>45456</v>
      </c>
      <c r="B129" s="53">
        <v>10.929735819999999</v>
      </c>
      <c r="C129" s="53"/>
      <c r="D129" s="31"/>
      <c r="E129" s="53">
        <v>10.742763999999999</v>
      </c>
      <c r="F129" s="53">
        <v>0</v>
      </c>
      <c r="G129" s="53"/>
      <c r="H129" s="53">
        <v>10.929735819999999</v>
      </c>
      <c r="I129" s="53"/>
      <c r="J129" s="6"/>
      <c r="K129" s="53"/>
      <c r="L129" s="53"/>
      <c r="M129" s="53"/>
      <c r="N129" s="14"/>
    </row>
    <row r="130" spans="1:14" ht="12.75" customHeight="1" x14ac:dyDescent="0.2">
      <c r="A130" s="18">
        <v>45463</v>
      </c>
      <c r="B130" s="53">
        <v>10.67244232</v>
      </c>
      <c r="C130" s="53"/>
      <c r="D130" s="31"/>
      <c r="E130" s="53">
        <v>10.723618</v>
      </c>
      <c r="F130" s="53">
        <v>5.1174999999999998E-2</v>
      </c>
      <c r="G130" s="53"/>
      <c r="H130" s="53">
        <v>10.67244232</v>
      </c>
      <c r="I130" s="53"/>
      <c r="J130" s="6"/>
      <c r="K130" s="53"/>
      <c r="L130" s="53"/>
      <c r="M130" s="53"/>
    </row>
    <row r="131" spans="1:14" ht="12.75" customHeight="1" x14ac:dyDescent="0.2">
      <c r="A131" s="18">
        <v>45470</v>
      </c>
      <c r="B131" s="53">
        <v>10.51289332</v>
      </c>
      <c r="C131" s="53"/>
      <c r="D131" s="31"/>
      <c r="E131" s="53">
        <v>10.721166999999999</v>
      </c>
      <c r="F131" s="53">
        <v>0.20827399999999999</v>
      </c>
      <c r="G131" s="53"/>
      <c r="H131" s="53">
        <v>10.51289332</v>
      </c>
      <c r="I131" s="53"/>
      <c r="J131" s="6"/>
      <c r="K131" s="53"/>
      <c r="L131" s="53"/>
      <c r="M131" s="53"/>
    </row>
    <row r="132" spans="1:14" ht="12.75" customHeight="1" x14ac:dyDescent="0.2">
      <c r="A132" s="18">
        <v>45477</v>
      </c>
      <c r="B132" s="53">
        <v>10.75509682</v>
      </c>
      <c r="C132" s="53"/>
      <c r="D132" s="31"/>
      <c r="E132" s="53">
        <v>10.735519</v>
      </c>
      <c r="F132" s="53">
        <v>0</v>
      </c>
      <c r="G132" s="53"/>
      <c r="H132" s="53">
        <v>10.75509682</v>
      </c>
      <c r="I132" s="53"/>
      <c r="J132" s="6"/>
      <c r="K132" s="53"/>
      <c r="L132" s="53"/>
      <c r="M132" s="53"/>
      <c r="N132" s="14"/>
    </row>
    <row r="133" spans="1:14" ht="12.75" customHeight="1" x14ac:dyDescent="0.2">
      <c r="A133" s="18">
        <v>45484</v>
      </c>
      <c r="B133" s="53">
        <v>10.403488319999999</v>
      </c>
      <c r="C133" s="53"/>
      <c r="D133" s="31"/>
      <c r="E133" s="53">
        <v>10.718339</v>
      </c>
      <c r="F133" s="53">
        <v>0.31485099999999999</v>
      </c>
      <c r="G133" s="53"/>
      <c r="H133" s="53">
        <v>10.403488319999999</v>
      </c>
      <c r="I133" s="53"/>
      <c r="J133" s="6"/>
      <c r="K133" s="53"/>
      <c r="L133" s="53"/>
      <c r="M133" s="53"/>
      <c r="N133" s="14"/>
    </row>
    <row r="134" spans="1:14" ht="12.75" customHeight="1" x14ac:dyDescent="0.2">
      <c r="A134" s="18">
        <v>45491</v>
      </c>
      <c r="B134" s="53">
        <v>10.22376482</v>
      </c>
      <c r="C134" s="53"/>
      <c r="D134" s="31"/>
      <c r="E134" s="53">
        <v>10.716611</v>
      </c>
      <c r="F134" s="53">
        <v>0.49284699999999998</v>
      </c>
      <c r="G134" s="53"/>
      <c r="H134" s="53">
        <v>10.22376482</v>
      </c>
      <c r="I134" s="53"/>
      <c r="J134" s="6"/>
      <c r="K134" s="53"/>
      <c r="L134" s="53"/>
      <c r="M134" s="53"/>
      <c r="N134" s="14"/>
    </row>
    <row r="135" spans="1:14" ht="12.75" customHeight="1" x14ac:dyDescent="0.2">
      <c r="A135" s="18">
        <v>45498</v>
      </c>
      <c r="B135" s="53">
        <v>10.505940819999999</v>
      </c>
      <c r="C135" s="53"/>
      <c r="D135" s="31"/>
      <c r="E135" s="53">
        <v>10.724394</v>
      </c>
      <c r="F135" s="53">
        <v>0.21845300000000001</v>
      </c>
      <c r="G135" s="53"/>
      <c r="H135" s="53">
        <v>10.505940819999999</v>
      </c>
      <c r="I135" s="53"/>
      <c r="J135" s="6"/>
      <c r="K135" s="53"/>
      <c r="L135" s="53"/>
      <c r="M135" s="53"/>
      <c r="N135" s="14"/>
    </row>
    <row r="136" spans="1:14" ht="12.75" customHeight="1" x14ac:dyDescent="0.2">
      <c r="A136" s="18">
        <v>45505</v>
      </c>
      <c r="B136" s="53">
        <v>10.13035382</v>
      </c>
      <c r="C136" s="53"/>
      <c r="D136" s="31"/>
      <c r="E136" s="53">
        <v>10.708439</v>
      </c>
      <c r="F136" s="53">
        <v>0.57808599999999999</v>
      </c>
      <c r="G136" s="53"/>
      <c r="H136" s="53">
        <v>10.13035382</v>
      </c>
      <c r="I136" s="53"/>
      <c r="J136" s="6"/>
      <c r="K136" s="53"/>
      <c r="L136" s="53"/>
      <c r="M136" s="53"/>
      <c r="N136" s="14"/>
    </row>
    <row r="137" spans="1:14" ht="12.75" customHeight="1" x14ac:dyDescent="0.2">
      <c r="A137" s="18">
        <v>45512</v>
      </c>
      <c r="B137" s="53">
        <v>10.08215532</v>
      </c>
      <c r="C137" s="53"/>
      <c r="D137" s="31"/>
      <c r="E137" s="53">
        <v>10.704871000000001</v>
      </c>
      <c r="F137" s="53">
        <v>0.62271500000000002</v>
      </c>
      <c r="G137" s="53"/>
      <c r="H137" s="53">
        <v>10.08215532</v>
      </c>
      <c r="I137" s="53"/>
      <c r="J137" s="6"/>
      <c r="K137" s="53"/>
      <c r="L137" s="53"/>
      <c r="M137" s="53"/>
      <c r="N137" s="14"/>
    </row>
    <row r="138" spans="1:14" ht="12.75" customHeight="1" x14ac:dyDescent="0.2">
      <c r="A138" s="18">
        <v>45519</v>
      </c>
      <c r="B138" s="53">
        <v>9.8285628149999997</v>
      </c>
      <c r="C138" s="53"/>
      <c r="D138" s="31"/>
      <c r="E138" s="53">
        <v>10.710186999999999</v>
      </c>
      <c r="F138" s="53">
        <v>0.88162499999999999</v>
      </c>
      <c r="G138" s="53"/>
      <c r="H138" s="53">
        <v>9.8285628149999997</v>
      </c>
      <c r="I138" s="53"/>
      <c r="J138" s="6"/>
      <c r="K138" s="53"/>
      <c r="L138" s="53"/>
      <c r="M138" s="53"/>
      <c r="N138" s="14"/>
    </row>
    <row r="139" spans="1:14" ht="12.75" customHeight="1" x14ac:dyDescent="0.2">
      <c r="A139" s="18">
        <v>45526</v>
      </c>
      <c r="B139" s="53">
        <v>9.7466133149999994</v>
      </c>
      <c r="C139" s="53"/>
      <c r="D139" s="31"/>
      <c r="E139" s="53">
        <v>10.708247999999999</v>
      </c>
      <c r="F139" s="53">
        <v>0.96163500000000002</v>
      </c>
      <c r="G139" s="53"/>
      <c r="H139" s="53">
        <v>9.7466133149999994</v>
      </c>
      <c r="I139" s="53"/>
      <c r="J139" s="6"/>
      <c r="K139" s="53"/>
      <c r="L139" s="53"/>
      <c r="M139" s="53"/>
      <c r="N139" s="14"/>
    </row>
    <row r="140" spans="1:14" ht="12.75" customHeight="1" x14ac:dyDescent="0.2">
      <c r="A140" s="18">
        <v>45533</v>
      </c>
      <c r="B140" s="53">
        <v>9.9747513150000007</v>
      </c>
      <c r="C140" s="53"/>
      <c r="D140" s="31"/>
      <c r="E140" s="53">
        <v>10.714397</v>
      </c>
      <c r="F140" s="53">
        <v>0.73964600000000003</v>
      </c>
      <c r="G140" s="53"/>
      <c r="H140" s="53">
        <v>9.9747513150000007</v>
      </c>
      <c r="I140" s="53"/>
      <c r="J140" s="6"/>
      <c r="K140" s="53"/>
      <c r="L140" s="53"/>
      <c r="M140" s="53"/>
      <c r="N140" s="14"/>
    </row>
    <row r="141" spans="1:14" ht="12.75" customHeight="1" x14ac:dyDescent="0.2">
      <c r="A141" s="18">
        <v>45540</v>
      </c>
      <c r="B141" s="53">
        <v>10.23684532</v>
      </c>
      <c r="C141" s="53"/>
      <c r="D141" s="31"/>
      <c r="E141" s="53">
        <v>10.725621</v>
      </c>
      <c r="F141" s="53">
        <v>0.48877599999999999</v>
      </c>
      <c r="G141" s="53"/>
      <c r="H141" s="53">
        <v>10.23684532</v>
      </c>
      <c r="I141" s="53"/>
      <c r="J141" s="6"/>
      <c r="K141" s="53"/>
      <c r="L141" s="53"/>
      <c r="M141" s="53"/>
      <c r="N141" s="14"/>
    </row>
    <row r="142" spans="1:14" ht="12.75" customHeight="1" x14ac:dyDescent="0.2">
      <c r="A142" s="18">
        <v>45547</v>
      </c>
      <c r="B142" s="53">
        <v>10.169539820000001</v>
      </c>
      <c r="C142" s="53"/>
      <c r="D142" s="31"/>
      <c r="E142" s="53">
        <v>10.723636000000001</v>
      </c>
      <c r="F142" s="53">
        <v>0.55409699999999995</v>
      </c>
      <c r="G142" s="53"/>
      <c r="H142" s="53">
        <v>10.169539820000001</v>
      </c>
      <c r="I142" s="53"/>
      <c r="J142" s="6"/>
      <c r="K142" s="53"/>
      <c r="L142" s="53"/>
      <c r="M142" s="53"/>
      <c r="N142" s="14"/>
    </row>
    <row r="143" spans="1:14" ht="12.75" customHeight="1" x14ac:dyDescent="0.2">
      <c r="A143" s="18">
        <v>45554</v>
      </c>
      <c r="B143" s="53">
        <v>10.19550132</v>
      </c>
      <c r="C143" s="53"/>
      <c r="D143" s="31"/>
      <c r="E143" s="53">
        <v>10.730807</v>
      </c>
      <c r="F143" s="53">
        <v>0.53530599999999995</v>
      </c>
      <c r="G143" s="53"/>
      <c r="H143" s="53">
        <v>10.19550132</v>
      </c>
      <c r="I143" s="53"/>
      <c r="J143" s="6"/>
      <c r="K143" s="53"/>
      <c r="L143" s="53"/>
      <c r="M143" s="53"/>
      <c r="N143" s="14"/>
    </row>
    <row r="144" spans="1:14" ht="12.75" customHeight="1" x14ac:dyDescent="0.2">
      <c r="A144" s="18">
        <v>45561</v>
      </c>
      <c r="B144" s="53">
        <v>10.402866319999999</v>
      </c>
      <c r="C144" s="53"/>
      <c r="D144" s="31"/>
      <c r="E144" s="53">
        <v>10.732450999999999</v>
      </c>
      <c r="F144" s="53">
        <v>0.32958500000000002</v>
      </c>
      <c r="G144" s="53"/>
      <c r="H144" s="53">
        <v>10.402866319999999</v>
      </c>
      <c r="I144" s="53"/>
      <c r="J144" s="6"/>
      <c r="K144" s="53"/>
      <c r="L144" s="53"/>
      <c r="M144" s="53"/>
      <c r="N144" s="14"/>
    </row>
    <row r="145" spans="1:17" ht="12.75" customHeight="1" x14ac:dyDescent="0.2">
      <c r="A145" s="18">
        <v>45568</v>
      </c>
      <c r="B145" s="53">
        <v>10.492240929999999</v>
      </c>
      <c r="C145" s="53"/>
      <c r="D145" s="31"/>
      <c r="E145" s="53">
        <v>10.706666999999999</v>
      </c>
      <c r="F145" s="53">
        <v>0.21442600000000001</v>
      </c>
      <c r="G145" s="53"/>
      <c r="H145" s="53">
        <v>10.492240929999999</v>
      </c>
      <c r="I145" s="53"/>
      <c r="J145" s="6"/>
      <c r="K145" s="53"/>
      <c r="L145" s="53"/>
      <c r="M145" s="53"/>
      <c r="N145" s="14"/>
    </row>
    <row r="146" spans="1:17" ht="12.75" customHeight="1" x14ac:dyDescent="0.2">
      <c r="A146" s="18">
        <v>45575</v>
      </c>
      <c r="B146" s="53">
        <v>10.286153929999999</v>
      </c>
      <c r="C146" s="53"/>
      <c r="D146" s="31"/>
      <c r="E146" s="53">
        <v>10.706666999999999</v>
      </c>
      <c r="F146" s="53">
        <v>0.42051300000000003</v>
      </c>
      <c r="G146" s="53"/>
      <c r="H146" s="53">
        <v>10.286153929999999</v>
      </c>
      <c r="I146" s="53"/>
      <c r="J146" s="6"/>
      <c r="K146" s="53"/>
      <c r="L146" s="53"/>
      <c r="M146" s="53"/>
      <c r="N146" s="14"/>
    </row>
    <row r="147" spans="1:17" ht="12.75" customHeight="1" x14ac:dyDescent="0.2">
      <c r="A147" s="18">
        <v>45582</v>
      </c>
      <c r="B147" s="53">
        <v>9.9569594299999995</v>
      </c>
      <c r="C147" s="53"/>
      <c r="D147" s="31"/>
      <c r="E147" s="53">
        <v>10.706666999999999</v>
      </c>
      <c r="F147" s="53">
        <v>0.74970700000000001</v>
      </c>
      <c r="G147" s="53"/>
      <c r="H147" s="53">
        <v>9.9569594299999995</v>
      </c>
      <c r="I147" s="53"/>
      <c r="J147" s="6"/>
      <c r="K147" s="53"/>
      <c r="L147" s="53"/>
      <c r="M147" s="53"/>
      <c r="N147" s="14"/>
    </row>
    <row r="148" spans="1:17" ht="12.75" customHeight="1" x14ac:dyDescent="0.2">
      <c r="A148" s="18">
        <v>45589</v>
      </c>
      <c r="B148" s="53">
        <v>10.011278430000001</v>
      </c>
      <c r="C148" s="53"/>
      <c r="D148" s="31"/>
      <c r="E148" s="53">
        <v>10.706666999999999</v>
      </c>
      <c r="F148" s="53">
        <v>0.69538800000000001</v>
      </c>
      <c r="G148" s="53"/>
      <c r="H148" s="53">
        <v>10.011278430000001</v>
      </c>
      <c r="I148" s="53"/>
      <c r="J148" s="14"/>
      <c r="K148" s="14"/>
      <c r="L148" s="14"/>
      <c r="M148" s="14"/>
      <c r="N148" s="14"/>
      <c r="O148" s="14"/>
      <c r="P148" s="14"/>
      <c r="Q148" s="14"/>
    </row>
    <row r="149" spans="1:17" ht="12.75" customHeight="1" x14ac:dyDescent="0.2">
      <c r="A149" s="18">
        <v>45596</v>
      </c>
      <c r="B149" s="53">
        <v>9.9697759300000008</v>
      </c>
      <c r="C149" s="53"/>
      <c r="D149" s="31"/>
      <c r="E149" s="53">
        <v>10.706666999999999</v>
      </c>
      <c r="F149" s="53">
        <v>0.73689099999999996</v>
      </c>
      <c r="G149" s="53"/>
      <c r="H149" s="53">
        <v>9.9697759300000008</v>
      </c>
      <c r="I149" s="53"/>
      <c r="J149" s="14"/>
      <c r="K149" s="14"/>
      <c r="L149" s="14"/>
      <c r="M149" s="14"/>
      <c r="N149" s="14"/>
      <c r="O149" s="14"/>
      <c r="P149" s="14"/>
      <c r="Q149" s="14"/>
    </row>
    <row r="150" spans="1:17" ht="12.75" customHeight="1" x14ac:dyDescent="0.2">
      <c r="A150" s="18">
        <v>45603</v>
      </c>
      <c r="B150" s="53">
        <v>10.116194930000001</v>
      </c>
      <c r="C150" s="53"/>
      <c r="D150" s="31"/>
      <c r="E150" s="53">
        <v>10.706666999999999</v>
      </c>
      <c r="F150" s="53">
        <v>0.590472</v>
      </c>
      <c r="G150" s="53"/>
      <c r="H150" s="53">
        <v>10.116194930000001</v>
      </c>
      <c r="I150" s="53"/>
      <c r="J150" s="14"/>
      <c r="K150" s="14"/>
      <c r="L150" s="14"/>
      <c r="M150" s="14"/>
      <c r="N150" s="14"/>
      <c r="O150" s="14"/>
      <c r="P150" s="14"/>
      <c r="Q150" s="14"/>
    </row>
    <row r="151" spans="1:17" ht="12.75" customHeight="1" x14ac:dyDescent="0.2">
      <c r="A151" s="18">
        <v>45610</v>
      </c>
      <c r="B151" s="53">
        <v>9.7521784300000007</v>
      </c>
      <c r="C151" s="53"/>
      <c r="D151" s="31"/>
      <c r="E151" s="53">
        <v>10.706666999999999</v>
      </c>
      <c r="F151" s="53">
        <v>0.954488</v>
      </c>
      <c r="G151" s="53"/>
      <c r="H151" s="53">
        <v>9.7521784300000007</v>
      </c>
      <c r="I151" s="53"/>
    </row>
    <row r="152" spans="1:17" ht="12.75" customHeight="1" x14ac:dyDescent="0.2">
      <c r="A152" s="18">
        <v>45617</v>
      </c>
      <c r="B152" s="53">
        <v>9.6677309299999994</v>
      </c>
      <c r="C152" s="53"/>
      <c r="D152" s="31"/>
      <c r="E152" s="53">
        <v>10.706666999999999</v>
      </c>
      <c r="F152" s="53">
        <v>1.0389360000000001</v>
      </c>
      <c r="G152" s="53"/>
      <c r="H152" s="53">
        <v>9.6677309299999994</v>
      </c>
      <c r="I152" s="53"/>
    </row>
    <row r="153" spans="1:17" ht="12.75" customHeight="1" x14ac:dyDescent="0.25">
      <c r="A153" s="18">
        <v>45624</v>
      </c>
      <c r="B153" s="53">
        <v>9.75820343</v>
      </c>
      <c r="C153" s="53"/>
      <c r="D153" s="31"/>
      <c r="E153" s="53">
        <v>10.706666999999999</v>
      </c>
      <c r="F153" s="43">
        <v>0.94846299999999995</v>
      </c>
      <c r="G153" s="43"/>
      <c r="H153" s="43">
        <v>9.75820343</v>
      </c>
      <c r="I153" s="43"/>
      <c r="J153" s="61"/>
    </row>
    <row r="154" spans="1:17" ht="12.75" customHeight="1" x14ac:dyDescent="0.2">
      <c r="A154" s="18">
        <v>45631</v>
      </c>
      <c r="B154" s="53">
        <v>9.6829319300000005</v>
      </c>
      <c r="C154" s="53"/>
      <c r="D154" s="31"/>
      <c r="E154" s="53">
        <v>10.706666999999999</v>
      </c>
      <c r="F154" s="53">
        <v>1.0237350000000001</v>
      </c>
      <c r="G154" s="53"/>
      <c r="H154" s="53">
        <v>9.6829319300000005</v>
      </c>
      <c r="I154" s="53"/>
      <c r="J154" s="14"/>
    </row>
    <row r="155" spans="1:17" ht="12.75" customHeight="1" x14ac:dyDescent="0.2">
      <c r="A155" s="18">
        <v>45638</v>
      </c>
      <c r="B155" s="53">
        <v>9.7495484300000008</v>
      </c>
      <c r="C155" s="53"/>
      <c r="D155" s="31"/>
      <c r="E155" s="53">
        <v>10.706666999999999</v>
      </c>
      <c r="F155" s="53">
        <v>0.95711800000000002</v>
      </c>
      <c r="G155" s="53"/>
      <c r="H155" s="53">
        <v>9.7495484300000008</v>
      </c>
      <c r="I155" s="53"/>
    </row>
    <row r="156" spans="1:17" ht="12.75" customHeight="1" x14ac:dyDescent="0.2">
      <c r="A156" s="18">
        <v>45645</v>
      </c>
      <c r="B156" s="53">
        <v>9.3958884299999994</v>
      </c>
      <c r="C156" s="53"/>
      <c r="D156" s="31"/>
      <c r="E156" s="53">
        <v>10.706666999999999</v>
      </c>
      <c r="F156" s="53">
        <v>1.310778</v>
      </c>
      <c r="G156" s="53"/>
      <c r="H156" s="53">
        <v>9.3958884299999994</v>
      </c>
      <c r="I156" s="53"/>
    </row>
    <row r="157" spans="1:17" ht="12.75" customHeight="1" x14ac:dyDescent="0.2">
      <c r="A157" s="18">
        <v>45652</v>
      </c>
      <c r="B157" s="53">
        <v>9.7066199300000005</v>
      </c>
      <c r="C157" s="53"/>
      <c r="D157" s="31"/>
      <c r="E157" s="53">
        <v>10.706666999999999</v>
      </c>
      <c r="F157" s="53">
        <v>1.0000469999999999</v>
      </c>
      <c r="G157" s="53"/>
      <c r="H157" s="53">
        <v>9.7066199300000005</v>
      </c>
      <c r="I157" s="53"/>
    </row>
    <row r="158" spans="1:17" ht="12.75" customHeight="1" x14ac:dyDescent="0.2">
      <c r="A158" s="18">
        <v>45659</v>
      </c>
      <c r="B158" s="53">
        <v>9.8756474300000008</v>
      </c>
      <c r="C158" s="53"/>
      <c r="D158" s="31"/>
      <c r="E158" s="53">
        <v>10.706666999999999</v>
      </c>
      <c r="F158" s="53">
        <v>0.83101899999999995</v>
      </c>
      <c r="G158" s="53"/>
      <c r="H158" s="53">
        <v>9.8756474300000008</v>
      </c>
      <c r="I158" s="53"/>
    </row>
    <row r="159" spans="1:17" ht="12.75" customHeight="1" x14ac:dyDescent="0.2">
      <c r="A159" s="18">
        <v>45666</v>
      </c>
      <c r="B159" s="53">
        <v>9.7508329299999996</v>
      </c>
      <c r="C159" s="53"/>
      <c r="D159" s="31"/>
      <c r="E159" s="53">
        <v>10.706666999999999</v>
      </c>
      <c r="F159" s="53">
        <v>0.95583399999999996</v>
      </c>
      <c r="G159" s="53"/>
      <c r="H159" s="53">
        <v>9.7508329299999996</v>
      </c>
      <c r="I159" s="53"/>
      <c r="J159" s="14"/>
    </row>
    <row r="160" spans="1:17" ht="12.75" customHeight="1" x14ac:dyDescent="0.2">
      <c r="A160" s="18">
        <v>45673</v>
      </c>
      <c r="B160" s="53">
        <v>9.7984909299999998</v>
      </c>
      <c r="C160" s="53"/>
      <c r="D160" s="31"/>
      <c r="E160" s="53">
        <v>10.706666999999999</v>
      </c>
      <c r="F160" s="53">
        <v>0.90817599999999998</v>
      </c>
      <c r="G160" s="53"/>
      <c r="H160" s="53">
        <v>9.7984909299999998</v>
      </c>
      <c r="I160" s="53"/>
    </row>
    <row r="161" spans="1:10" ht="12.75" customHeight="1" x14ac:dyDescent="0.2">
      <c r="A161" s="18">
        <v>45680</v>
      </c>
      <c r="B161" s="53">
        <v>10.09941493</v>
      </c>
      <c r="C161" s="53"/>
      <c r="D161" s="31"/>
      <c r="E161" s="53">
        <v>10.706666999999999</v>
      </c>
      <c r="F161" s="53">
        <v>0.60725200000000001</v>
      </c>
      <c r="G161" s="53"/>
      <c r="H161" s="53">
        <v>10.09941493</v>
      </c>
      <c r="I161" s="53"/>
    </row>
    <row r="162" spans="1:10" ht="12.75" customHeight="1" x14ac:dyDescent="0.2">
      <c r="A162" s="18">
        <v>45687</v>
      </c>
      <c r="B162" s="53">
        <v>10.11278443</v>
      </c>
      <c r="C162" s="53"/>
      <c r="D162" s="31"/>
      <c r="E162" s="53">
        <v>10.706666999999999</v>
      </c>
      <c r="F162" s="53">
        <v>0.59388200000000002</v>
      </c>
      <c r="G162" s="53"/>
      <c r="H162" s="53">
        <v>10.11278443</v>
      </c>
      <c r="I162" s="53"/>
    </row>
    <row r="163" spans="1:10" ht="12.75" customHeight="1" x14ac:dyDescent="0.2">
      <c r="A163" s="18">
        <v>45694</v>
      </c>
      <c r="B163" s="53">
        <v>10.22467</v>
      </c>
      <c r="C163" s="53"/>
      <c r="D163" s="18"/>
      <c r="E163" s="53">
        <v>10.706666999999999</v>
      </c>
      <c r="F163" s="53">
        <v>0.48199799999999998</v>
      </c>
      <c r="G163" s="53"/>
      <c r="H163" s="53">
        <v>10.22467</v>
      </c>
      <c r="I163" s="53"/>
      <c r="J163" s="14"/>
    </row>
    <row r="164" spans="1:10" ht="12.75" customHeight="1" x14ac:dyDescent="0.2">
      <c r="A164" s="18">
        <f>A163+7</f>
        <v>45701</v>
      </c>
      <c r="B164" s="53">
        <v>10.05209</v>
      </c>
      <c r="C164" s="53"/>
      <c r="D164" s="18"/>
      <c r="E164" s="53">
        <v>10.706666999999999</v>
      </c>
      <c r="F164" s="53">
        <v>0.65457399999999999</v>
      </c>
      <c r="G164" s="53"/>
      <c r="H164" s="53">
        <v>10.05209</v>
      </c>
      <c r="I164" s="53"/>
    </row>
    <row r="165" spans="1:10" ht="12.75" customHeight="1" x14ac:dyDescent="0.2">
      <c r="A165" s="18">
        <f t="shared" ref="A165:A230" si="4">A164+7</f>
        <v>45708</v>
      </c>
      <c r="B165" s="53">
        <v>10.198309999999999</v>
      </c>
      <c r="C165" s="53"/>
      <c r="D165" s="18"/>
      <c r="E165" s="53">
        <v>10.706666999999999</v>
      </c>
      <c r="F165" s="53">
        <v>0.50835399999999997</v>
      </c>
      <c r="G165" s="53"/>
      <c r="H165" s="53">
        <v>10.198309999999999</v>
      </c>
      <c r="I165" s="53"/>
    </row>
    <row r="166" spans="1:10" ht="12.75" customHeight="1" x14ac:dyDescent="0.2">
      <c r="A166" s="18">
        <f t="shared" si="4"/>
        <v>45715</v>
      </c>
      <c r="B166" s="53">
        <v>10.01956</v>
      </c>
      <c r="C166" s="53"/>
      <c r="D166" s="18"/>
      <c r="E166" s="53">
        <v>10.706666999999999</v>
      </c>
      <c r="F166" s="53">
        <v>0.68710800000000005</v>
      </c>
      <c r="G166" s="53"/>
      <c r="H166" s="53">
        <v>10.01956</v>
      </c>
      <c r="I166" s="53"/>
    </row>
    <row r="167" spans="1:10" ht="12.75" customHeight="1" x14ac:dyDescent="0.2">
      <c r="A167" s="18">
        <f t="shared" si="4"/>
        <v>45722</v>
      </c>
      <c r="B167" s="53">
        <v>9.8310099999999991</v>
      </c>
      <c r="C167" s="53"/>
      <c r="D167" s="18"/>
      <c r="E167" s="53">
        <v>10.706666999999999</v>
      </c>
      <c r="F167" s="53">
        <v>0.87173999999999996</v>
      </c>
      <c r="G167" s="53"/>
      <c r="H167" s="53">
        <v>9.8310099999999991</v>
      </c>
      <c r="I167" s="53"/>
      <c r="J167" s="14"/>
    </row>
    <row r="168" spans="1:10" ht="12.75" customHeight="1" x14ac:dyDescent="0.2">
      <c r="A168" s="18">
        <f t="shared" si="4"/>
        <v>45729</v>
      </c>
      <c r="B168" s="53">
        <v>9.7576590000000003</v>
      </c>
      <c r="C168" s="53"/>
      <c r="D168" s="18"/>
      <c r="E168" s="53">
        <v>10.706666999999999</v>
      </c>
      <c r="F168" s="53">
        <v>0.94900799999999996</v>
      </c>
      <c r="G168" s="53"/>
      <c r="H168" s="53">
        <v>9.7576590000000003</v>
      </c>
      <c r="I168" s="53"/>
    </row>
    <row r="169" spans="1:10" ht="12.75" customHeight="1" x14ac:dyDescent="0.2">
      <c r="A169" s="18">
        <f t="shared" si="4"/>
        <v>45736</v>
      </c>
      <c r="B169" s="53">
        <v>9.7500520000000002</v>
      </c>
      <c r="C169" s="53"/>
      <c r="D169" s="18"/>
      <c r="E169" s="53">
        <v>10.706666999999999</v>
      </c>
      <c r="F169" s="53">
        <v>0.95661499999999999</v>
      </c>
      <c r="G169" s="53"/>
      <c r="H169" s="53">
        <v>9.7500520000000002</v>
      </c>
      <c r="I169" s="53"/>
    </row>
    <row r="170" spans="1:10" ht="12.75" customHeight="1" x14ac:dyDescent="0.2">
      <c r="A170" s="18">
        <f t="shared" si="4"/>
        <v>45743</v>
      </c>
      <c r="B170" s="53">
        <v>9.8363960000000006</v>
      </c>
      <c r="C170" s="53"/>
      <c r="D170" s="18"/>
      <c r="E170" s="53">
        <v>10.706666999999999</v>
      </c>
      <c r="F170" s="53">
        <v>0.87026999999999999</v>
      </c>
      <c r="G170" s="53"/>
      <c r="H170" s="53">
        <v>9.8363960000000006</v>
      </c>
      <c r="I170" s="53"/>
    </row>
    <row r="171" spans="1:10" ht="12.75" customHeight="1" x14ac:dyDescent="0.2">
      <c r="A171" s="18">
        <v>45750</v>
      </c>
      <c r="B171" s="53">
        <v>9.8243960000000001</v>
      </c>
      <c r="C171" s="53"/>
      <c r="D171" s="18"/>
      <c r="E171" s="53">
        <v>10.706666999999999</v>
      </c>
      <c r="F171" s="53">
        <v>0.88227</v>
      </c>
      <c r="G171" s="53"/>
      <c r="H171" s="53">
        <v>9.8243960000000001</v>
      </c>
      <c r="I171" s="53"/>
      <c r="J171" s="14"/>
    </row>
    <row r="172" spans="1:10" ht="12.75" customHeight="1" x14ac:dyDescent="0.2">
      <c r="A172" s="18">
        <v>45757</v>
      </c>
      <c r="B172" s="53">
        <v>9.6974350000000005</v>
      </c>
      <c r="C172" s="53"/>
      <c r="D172" s="18"/>
      <c r="E172" s="53">
        <v>10.706666999999999</v>
      </c>
      <c r="F172" s="53">
        <v>1.009231</v>
      </c>
      <c r="G172" s="53"/>
      <c r="H172" s="53">
        <v>9.6974350000000005</v>
      </c>
      <c r="I172" s="53"/>
    </row>
    <row r="173" spans="1:10" ht="12.75" customHeight="1" x14ac:dyDescent="0.2">
      <c r="A173" s="18">
        <v>45764</v>
      </c>
      <c r="B173" s="53">
        <v>9.9552999999999994</v>
      </c>
      <c r="C173" s="53"/>
      <c r="D173" s="18"/>
      <c r="E173" s="53">
        <v>10.706666999999999</v>
      </c>
      <c r="F173" s="53">
        <v>0.75136700000000001</v>
      </c>
      <c r="G173" s="53"/>
      <c r="H173" s="53">
        <v>9.9552999999999994</v>
      </c>
      <c r="I173" s="53"/>
    </row>
    <row r="174" spans="1:10" ht="12.75" customHeight="1" x14ac:dyDescent="0.2">
      <c r="A174" s="18">
        <v>45771</v>
      </c>
      <c r="B174" s="53">
        <v>9.9956069999999997</v>
      </c>
      <c r="C174" s="53"/>
      <c r="D174" s="18"/>
      <c r="E174" s="53">
        <v>10.706666999999999</v>
      </c>
      <c r="F174" s="53">
        <v>0.71106000000000003</v>
      </c>
      <c r="G174" s="53"/>
      <c r="H174" s="53">
        <v>9.9956069999999997</v>
      </c>
      <c r="I174" s="53"/>
    </row>
    <row r="175" spans="1:10" ht="12.75" customHeight="1" x14ac:dyDescent="0.2">
      <c r="A175" s="18">
        <v>45778</v>
      </c>
      <c r="B175" s="53">
        <v>9.8869260000000008</v>
      </c>
      <c r="C175" s="53"/>
      <c r="D175" s="18"/>
      <c r="E175" s="53">
        <v>10.706666999999999</v>
      </c>
      <c r="F175" s="53">
        <v>0.81974100000000005</v>
      </c>
      <c r="G175" s="53"/>
      <c r="H175" s="53">
        <v>9.8869260000000008</v>
      </c>
      <c r="I175" s="53"/>
      <c r="J175" s="14"/>
    </row>
    <row r="176" spans="1:10" ht="12.75" customHeight="1" x14ac:dyDescent="0.2">
      <c r="A176" s="18">
        <v>45785</v>
      </c>
      <c r="B176" s="53">
        <v>9.9080220000000008</v>
      </c>
      <c r="C176" s="53"/>
      <c r="D176" s="18"/>
      <c r="E176" s="53">
        <v>10.706666999999999</v>
      </c>
      <c r="F176" s="53">
        <v>0.79864500000000005</v>
      </c>
      <c r="G176" s="53"/>
      <c r="H176" s="53">
        <v>9.9080220000000008</v>
      </c>
      <c r="I176" s="53"/>
    </row>
    <row r="177" spans="1:9" ht="12.75" customHeight="1" x14ac:dyDescent="0.2">
      <c r="A177" s="18">
        <v>45792</v>
      </c>
      <c r="B177" s="53">
        <v>10.006035000000001</v>
      </c>
      <c r="C177" s="53">
        <v>10.25</v>
      </c>
      <c r="D177" s="18">
        <v>45789</v>
      </c>
      <c r="E177" s="53">
        <v>10.706666999999999</v>
      </c>
      <c r="F177" s="53">
        <v>0.700631</v>
      </c>
      <c r="G177" s="53">
        <v>0.45666699999999999</v>
      </c>
      <c r="H177" s="53">
        <v>10.006035000000001</v>
      </c>
      <c r="I177" s="53">
        <v>10.25</v>
      </c>
    </row>
    <row r="178" spans="1:9" ht="12.75" customHeight="1" x14ac:dyDescent="0.2">
      <c r="A178" s="18">
        <v>45799</v>
      </c>
      <c r="B178" s="53">
        <v>10.209865000000001</v>
      </c>
      <c r="C178" s="53">
        <v>10.25</v>
      </c>
      <c r="D178" s="18">
        <v>45789</v>
      </c>
      <c r="E178" s="53">
        <v>10.706666999999999</v>
      </c>
      <c r="F178" s="53">
        <v>0.49680099999999999</v>
      </c>
      <c r="G178" s="53">
        <v>0.45666699999999999</v>
      </c>
      <c r="H178" s="53">
        <v>10.209865000000001</v>
      </c>
      <c r="I178" s="53">
        <v>10.25</v>
      </c>
    </row>
    <row r="179" spans="1:9" ht="12.75" customHeight="1" x14ac:dyDescent="0.2">
      <c r="A179" s="18">
        <v>45806</v>
      </c>
      <c r="B179" s="53">
        <v>10.049666</v>
      </c>
      <c r="C179" s="53">
        <v>10.25</v>
      </c>
      <c r="D179" s="18">
        <v>45789</v>
      </c>
      <c r="E179" s="53">
        <v>10.706666999999999</v>
      </c>
      <c r="F179" s="53">
        <v>0.65700000000000003</v>
      </c>
      <c r="G179" s="53">
        <v>0.45666699999999999</v>
      </c>
      <c r="H179" s="53">
        <v>10.049666</v>
      </c>
      <c r="I179" s="53">
        <v>10.25</v>
      </c>
    </row>
    <row r="180" spans="1:9" ht="12.75" customHeight="1" x14ac:dyDescent="0.2">
      <c r="A180" s="18">
        <v>45813</v>
      </c>
      <c r="B180" s="53">
        <v>10.025789</v>
      </c>
      <c r="C180" s="53">
        <v>10.25</v>
      </c>
      <c r="D180" s="18">
        <v>45789</v>
      </c>
      <c r="E180" s="53">
        <v>10.706666999999999</v>
      </c>
      <c r="F180" s="53">
        <v>0.68087799999999998</v>
      </c>
      <c r="G180" s="53">
        <v>0.45666699999999999</v>
      </c>
      <c r="H180" s="53">
        <v>10.025789</v>
      </c>
      <c r="I180" s="53">
        <v>10.25</v>
      </c>
    </row>
    <row r="181" spans="1:9" ht="12.75" customHeight="1" x14ac:dyDescent="0.2">
      <c r="A181" s="18">
        <v>45820</v>
      </c>
      <c r="B181" s="53">
        <v>9.9780529999999992</v>
      </c>
      <c r="C181" s="53">
        <v>10.25</v>
      </c>
      <c r="D181" s="18">
        <v>45820</v>
      </c>
      <c r="E181" s="53">
        <v>10.706666999999999</v>
      </c>
      <c r="F181" s="53">
        <v>0.72861399999999998</v>
      </c>
      <c r="G181" s="53">
        <v>0.45666699999999999</v>
      </c>
      <c r="H181" s="53">
        <v>9.9780529999999992</v>
      </c>
      <c r="I181" s="53">
        <v>10.25</v>
      </c>
    </row>
    <row r="182" spans="1:9" ht="12.75" customHeight="1" x14ac:dyDescent="0.2">
      <c r="A182" s="18">
        <v>45827</v>
      </c>
      <c r="B182" s="53">
        <v>10.367603000000001</v>
      </c>
      <c r="C182" s="53">
        <v>10.25</v>
      </c>
      <c r="D182" s="18">
        <v>45820</v>
      </c>
      <c r="E182" s="53">
        <v>10.706666999999999</v>
      </c>
      <c r="F182" s="53">
        <v>0.33906399999999998</v>
      </c>
      <c r="G182" s="53">
        <v>0.45666699999999999</v>
      </c>
      <c r="H182" s="53">
        <v>10.367603000000001</v>
      </c>
      <c r="I182" s="53">
        <v>10.25</v>
      </c>
    </row>
    <row r="183" spans="1:9" ht="12.75" customHeight="1" x14ac:dyDescent="0.2">
      <c r="A183" s="18">
        <v>45834</v>
      </c>
      <c r="B183" s="53">
        <v>9.8873429999999995</v>
      </c>
      <c r="C183" s="53">
        <v>10.25</v>
      </c>
      <c r="D183" s="18">
        <v>45820</v>
      </c>
      <c r="E183" s="53">
        <v>10.706666999999999</v>
      </c>
      <c r="F183" s="53">
        <v>0.81932300000000002</v>
      </c>
      <c r="G183" s="53">
        <v>0.45666699999999999</v>
      </c>
      <c r="H183" s="53">
        <v>9.8873429999999995</v>
      </c>
      <c r="I183" s="53">
        <v>10.25</v>
      </c>
    </row>
    <row r="184" spans="1:9" ht="12.75" customHeight="1" x14ac:dyDescent="0.2">
      <c r="A184" s="18">
        <v>45841</v>
      </c>
      <c r="B184" s="53">
        <v>10.204207</v>
      </c>
      <c r="C184" s="53">
        <v>10.25</v>
      </c>
      <c r="D184" s="18">
        <v>45820</v>
      </c>
      <c r="E184" s="53">
        <v>10.706666999999999</v>
      </c>
      <c r="F184" s="53">
        <v>0.50246000000000002</v>
      </c>
      <c r="G184" s="53">
        <v>0.45666699999999999</v>
      </c>
      <c r="H184" s="53">
        <v>10.204207</v>
      </c>
      <c r="I184" s="53">
        <v>10.25</v>
      </c>
    </row>
    <row r="185" spans="1:9" ht="12.75" customHeight="1" x14ac:dyDescent="0.2">
      <c r="A185" s="18">
        <v>45848</v>
      </c>
      <c r="B185" s="53">
        <v>9.8764099999999999</v>
      </c>
      <c r="C185" s="53">
        <v>10.25</v>
      </c>
      <c r="D185" s="18">
        <v>45820</v>
      </c>
      <c r="E185" s="53">
        <v>10.706666999999999</v>
      </c>
      <c r="F185" s="53">
        <v>0.83025700000000002</v>
      </c>
      <c r="G185" s="53">
        <v>0.45666699999999999</v>
      </c>
      <c r="H185" s="53">
        <v>9.8764099999999999</v>
      </c>
      <c r="I185" s="53">
        <v>10.25</v>
      </c>
    </row>
    <row r="186" spans="1:9" ht="12.75" customHeight="1" x14ac:dyDescent="0.2">
      <c r="A186" s="18">
        <v>45855</v>
      </c>
      <c r="B186" s="53">
        <v>10.012274</v>
      </c>
      <c r="C186" s="53">
        <v>10.1</v>
      </c>
      <c r="D186" s="18">
        <v>45849</v>
      </c>
      <c r="E186" s="53">
        <v>10.706666999999999</v>
      </c>
      <c r="F186" s="53">
        <v>0.69439200000000001</v>
      </c>
      <c r="G186" s="53">
        <v>0.60666699999999996</v>
      </c>
      <c r="H186" s="53">
        <v>10.012274</v>
      </c>
      <c r="I186" s="53">
        <v>10.1</v>
      </c>
    </row>
    <row r="187" spans="1:9" ht="12.75" customHeight="1" x14ac:dyDescent="0.2">
      <c r="A187" s="18">
        <v>45862</v>
      </c>
      <c r="B187" s="53">
        <v>10.003705999999999</v>
      </c>
      <c r="C187" s="53">
        <v>10.1</v>
      </c>
      <c r="D187" s="18">
        <v>45849</v>
      </c>
      <c r="E187" s="53">
        <v>10.706666999999999</v>
      </c>
      <c r="F187" s="53">
        <v>0.70296000000000003</v>
      </c>
      <c r="G187" s="53">
        <v>0.60666699999999996</v>
      </c>
      <c r="H187" s="53">
        <v>10.003705999999999</v>
      </c>
      <c r="I187" s="53">
        <v>10.1</v>
      </c>
    </row>
    <row r="188" spans="1:9" ht="12.75" customHeight="1" x14ac:dyDescent="0.2">
      <c r="A188" s="18">
        <v>45869</v>
      </c>
      <c r="B188" s="53">
        <v>9.6724409999999992</v>
      </c>
      <c r="C188" s="53">
        <v>10.1</v>
      </c>
      <c r="D188" s="18">
        <v>45849</v>
      </c>
      <c r="E188" s="53">
        <v>10.706666999999999</v>
      </c>
      <c r="F188" s="53">
        <v>1.0342249999999999</v>
      </c>
      <c r="G188" s="53">
        <v>0.60666699999999996</v>
      </c>
      <c r="H188" s="53">
        <v>9.6724409999999992</v>
      </c>
      <c r="I188" s="53">
        <v>10.1</v>
      </c>
    </row>
    <row r="189" spans="1:9" ht="12.75" customHeight="1" x14ac:dyDescent="0.2">
      <c r="A189" s="18">
        <v>45876</v>
      </c>
      <c r="B189" s="53">
        <v>9.7202990000000007</v>
      </c>
      <c r="C189" s="53">
        <v>10.1</v>
      </c>
      <c r="D189" s="18">
        <v>45849</v>
      </c>
      <c r="E189" s="53">
        <v>10.706666999999999</v>
      </c>
      <c r="F189" s="53">
        <v>0.98636699999999999</v>
      </c>
      <c r="G189" s="53">
        <v>0.60666699999999996</v>
      </c>
      <c r="H189" s="53">
        <v>9.7202990000000007</v>
      </c>
      <c r="I189" s="53">
        <v>10.1</v>
      </c>
    </row>
    <row r="190" spans="1:9" ht="12.75" customHeight="1" x14ac:dyDescent="0.2">
      <c r="A190" s="18">
        <v>45883</v>
      </c>
      <c r="B190" s="53">
        <v>10.048337</v>
      </c>
      <c r="C190" s="53">
        <v>10.1</v>
      </c>
      <c r="D190" s="18">
        <v>45881</v>
      </c>
      <c r="E190" s="53">
        <v>10.706666999999999</v>
      </c>
      <c r="F190" s="53">
        <v>0.65832900000000005</v>
      </c>
      <c r="G190" s="53">
        <v>0.60666699999999996</v>
      </c>
      <c r="H190" s="53">
        <v>10.048337</v>
      </c>
      <c r="I190" s="53">
        <v>10.1</v>
      </c>
    </row>
    <row r="191" spans="1:9" ht="12.75" customHeight="1" x14ac:dyDescent="0.2">
      <c r="A191" s="18">
        <v>45890</v>
      </c>
      <c r="B191" s="53">
        <v>10.298769</v>
      </c>
      <c r="C191" s="53">
        <v>10.1</v>
      </c>
      <c r="D191" s="18">
        <v>45881</v>
      </c>
      <c r="E191" s="53">
        <v>10.706666999999999</v>
      </c>
      <c r="F191" s="53">
        <v>0.40789799999999998</v>
      </c>
      <c r="G191" s="53">
        <v>0.60666699999999996</v>
      </c>
      <c r="H191" s="53">
        <v>10.298769</v>
      </c>
      <c r="I191" s="53">
        <v>10.1</v>
      </c>
    </row>
    <row r="192" spans="1:9" ht="12.75" customHeight="1" x14ac:dyDescent="0.2">
      <c r="A192" s="18">
        <v>45897</v>
      </c>
      <c r="B192" s="53">
        <v>10.23883</v>
      </c>
      <c r="C192" s="53">
        <v>10.1</v>
      </c>
      <c r="D192" s="18">
        <v>45881</v>
      </c>
      <c r="E192" s="53">
        <v>10.706666999999999</v>
      </c>
      <c r="F192" s="53">
        <v>0.467837</v>
      </c>
      <c r="G192" s="53">
        <v>0.60666699999999996</v>
      </c>
      <c r="H192" s="53">
        <v>10.23883</v>
      </c>
      <c r="I192" s="53">
        <v>10.1</v>
      </c>
    </row>
    <row r="193" spans="1:9" ht="12.75" customHeight="1" x14ac:dyDescent="0.2">
      <c r="A193" s="18">
        <v>45904</v>
      </c>
      <c r="B193" s="53">
        <v>10.095689</v>
      </c>
      <c r="C193" s="53">
        <v>10.1</v>
      </c>
      <c r="D193" s="18">
        <v>45881</v>
      </c>
      <c r="E193" s="53">
        <v>10.706666999999999</v>
      </c>
      <c r="F193" s="53">
        <v>0.61097800000000002</v>
      </c>
      <c r="G193" s="53">
        <v>0.60666699999999996</v>
      </c>
      <c r="H193" s="53">
        <v>10.095689</v>
      </c>
      <c r="I193" s="53">
        <v>10.1</v>
      </c>
    </row>
    <row r="194" spans="1:9" ht="12.75" customHeight="1" x14ac:dyDescent="0.2">
      <c r="A194" s="18">
        <v>45911</v>
      </c>
      <c r="B194" s="53">
        <v>10.104850000000001</v>
      </c>
      <c r="C194" s="53">
        <v>10.1</v>
      </c>
      <c r="D194" s="18">
        <v>45881</v>
      </c>
      <c r="E194" s="53">
        <v>10.706666999999999</v>
      </c>
      <c r="F194" s="53">
        <v>0.60181600000000002</v>
      </c>
      <c r="G194" s="53">
        <v>0.60666699999999996</v>
      </c>
      <c r="H194" s="53">
        <v>10.104850000000001</v>
      </c>
      <c r="I194" s="53">
        <v>10.1</v>
      </c>
    </row>
    <row r="195" spans="1:9" ht="12.75" customHeight="1" x14ac:dyDescent="0.2">
      <c r="A195" s="18">
        <v>45918</v>
      </c>
      <c r="B195" s="53">
        <v>10.143022</v>
      </c>
      <c r="C195" s="53">
        <v>10</v>
      </c>
      <c r="D195" s="18">
        <v>45912</v>
      </c>
      <c r="E195" s="53">
        <v>10.706666999999999</v>
      </c>
      <c r="F195" s="53">
        <v>0.56364499999999995</v>
      </c>
      <c r="G195" s="53">
        <v>0.70666700000000005</v>
      </c>
      <c r="H195" s="53">
        <v>10.143022</v>
      </c>
      <c r="I195" s="53">
        <v>10</v>
      </c>
    </row>
    <row r="196" spans="1:9" ht="12.75" customHeight="1" x14ac:dyDescent="0.2">
      <c r="A196" s="18">
        <v>45925</v>
      </c>
      <c r="B196" s="53">
        <v>9.8992789999999999</v>
      </c>
      <c r="C196" s="53">
        <v>10</v>
      </c>
      <c r="D196" s="18">
        <v>45912</v>
      </c>
      <c r="E196" s="53">
        <v>10.706666999999999</v>
      </c>
      <c r="F196" s="53">
        <v>0.80738699999999997</v>
      </c>
      <c r="G196" s="53">
        <v>0.70666700000000005</v>
      </c>
      <c r="H196" s="53">
        <v>9.8992789999999999</v>
      </c>
      <c r="I196" s="53">
        <v>10</v>
      </c>
    </row>
    <row r="197" spans="1:9" ht="12.75" customHeight="1" x14ac:dyDescent="0.2">
      <c r="A197" s="18">
        <v>45932</v>
      </c>
      <c r="B197" s="53">
        <v>10.042826</v>
      </c>
      <c r="C197" s="53">
        <v>10</v>
      </c>
      <c r="D197" s="18">
        <v>45912</v>
      </c>
      <c r="E197" s="53">
        <v>10.706666999999999</v>
      </c>
      <c r="F197" s="53">
        <v>0.66384100000000001</v>
      </c>
      <c r="G197" s="53">
        <v>0.70666700000000005</v>
      </c>
      <c r="H197" s="53">
        <v>10.042826</v>
      </c>
      <c r="I197" s="53">
        <v>10</v>
      </c>
    </row>
    <row r="198" spans="1:9" ht="12.75" customHeight="1" x14ac:dyDescent="0.2">
      <c r="A198" s="18">
        <v>45939</v>
      </c>
      <c r="B198" s="53">
        <v>10.014303999999999</v>
      </c>
      <c r="C198" s="53">
        <v>10</v>
      </c>
      <c r="D198" s="18">
        <v>45912</v>
      </c>
      <c r="E198" s="53">
        <v>10.706666999999999</v>
      </c>
      <c r="F198" s="53">
        <v>0.69236200000000003</v>
      </c>
      <c r="G198" s="53">
        <v>0.70666700000000005</v>
      </c>
      <c r="H198" s="53">
        <v>10.014303999999999</v>
      </c>
      <c r="I198" s="53">
        <v>10</v>
      </c>
    </row>
    <row r="199" spans="1:9" ht="12.75" customHeight="1" x14ac:dyDescent="0.2">
      <c r="A199" s="18">
        <v>45946</v>
      </c>
      <c r="B199" s="53">
        <v>9.9173749999999998</v>
      </c>
      <c r="C199" s="53">
        <v>10</v>
      </c>
      <c r="D199" s="18">
        <v>45912</v>
      </c>
      <c r="E199" s="53">
        <v>10.706666999999999</v>
      </c>
      <c r="F199" s="53">
        <v>0.78929099999999996</v>
      </c>
      <c r="G199" s="53">
        <v>0.70666700000000005</v>
      </c>
      <c r="H199" s="53">
        <v>9.9173749999999998</v>
      </c>
      <c r="I199" s="53">
        <v>10</v>
      </c>
    </row>
    <row r="200" spans="1:9" ht="12.75" customHeight="1" x14ac:dyDescent="0.2">
      <c r="A200" s="18">
        <v>45953</v>
      </c>
      <c r="B200" s="53">
        <v>10.233753</v>
      </c>
      <c r="C200" s="53">
        <v>10</v>
      </c>
      <c r="D200" s="18">
        <v>45912</v>
      </c>
      <c r="E200" s="53">
        <v>10.706666999999999</v>
      </c>
      <c r="F200" s="53">
        <v>0.472914</v>
      </c>
      <c r="G200" s="53">
        <v>0.70666700000000005</v>
      </c>
      <c r="H200" s="53">
        <v>10.233753</v>
      </c>
      <c r="I200" s="53">
        <v>10</v>
      </c>
    </row>
    <row r="201" spans="1:9" ht="12.75" customHeight="1" x14ac:dyDescent="0.2">
      <c r="A201" s="18">
        <v>45960</v>
      </c>
      <c r="B201" s="53">
        <v>10.652086000000001</v>
      </c>
      <c r="C201" s="53">
        <v>10</v>
      </c>
      <c r="D201" s="18">
        <v>45912</v>
      </c>
      <c r="E201" s="53">
        <v>10.706666999999999</v>
      </c>
      <c r="F201" s="53">
        <v>5.4579999999999997E-2</v>
      </c>
      <c r="G201" s="53">
        <v>0.70666700000000005</v>
      </c>
      <c r="H201" s="53">
        <v>10.652086000000001</v>
      </c>
      <c r="I201" s="53">
        <v>10</v>
      </c>
    </row>
    <row r="202" spans="1:9" ht="12.75" customHeight="1" x14ac:dyDescent="0.2">
      <c r="A202" s="18">
        <v>45967</v>
      </c>
      <c r="B202" s="53">
        <v>10.664673000000001</v>
      </c>
      <c r="C202" s="53">
        <v>10</v>
      </c>
      <c r="D202" s="18">
        <v>45912</v>
      </c>
      <c r="E202" s="53">
        <v>10.706666999999999</v>
      </c>
      <c r="F202" s="53">
        <v>4.1993000000000003E-2</v>
      </c>
      <c r="G202" s="53">
        <v>0.70666700000000005</v>
      </c>
      <c r="H202" s="53">
        <v>10.664673000000001</v>
      </c>
      <c r="I202" s="53">
        <v>10</v>
      </c>
    </row>
    <row r="203" spans="1:9" ht="12.75" customHeight="1" x14ac:dyDescent="0.2">
      <c r="A203" s="18">
        <v>45974</v>
      </c>
      <c r="B203" s="53">
        <v>11.049457</v>
      </c>
      <c r="C203" s="53">
        <v>10</v>
      </c>
      <c r="D203" s="18">
        <v>45912</v>
      </c>
      <c r="E203" s="53">
        <v>10.706666999999999</v>
      </c>
      <c r="F203" s="53">
        <v>0</v>
      </c>
      <c r="G203" s="53">
        <v>0.70666700000000005</v>
      </c>
      <c r="H203" s="53">
        <v>11.049457</v>
      </c>
      <c r="I203" s="53">
        <v>10</v>
      </c>
    </row>
    <row r="204" spans="1:9" ht="12.75" customHeight="1" x14ac:dyDescent="0.2">
      <c r="A204" s="18">
        <v>45981</v>
      </c>
      <c r="B204" s="53">
        <v>10.717796999999999</v>
      </c>
      <c r="C204" s="53">
        <v>10.5</v>
      </c>
      <c r="D204" s="18">
        <v>45975</v>
      </c>
      <c r="E204" s="53">
        <v>10.706666999999999</v>
      </c>
      <c r="F204" s="53">
        <v>0</v>
      </c>
      <c r="G204" s="53">
        <v>0.20666699999999999</v>
      </c>
      <c r="H204" s="53">
        <v>10.717796999999999</v>
      </c>
      <c r="I204" s="53">
        <v>10.5</v>
      </c>
    </row>
    <row r="205" spans="1:9" ht="12.75" customHeight="1" x14ac:dyDescent="0.2">
      <c r="A205" s="18">
        <v>45988</v>
      </c>
      <c r="B205" s="53">
        <v>10.796687</v>
      </c>
      <c r="C205" s="53">
        <v>10.5</v>
      </c>
      <c r="D205" s="18">
        <v>45975</v>
      </c>
      <c r="E205" s="53">
        <v>10.706666999999999</v>
      </c>
      <c r="F205" s="53">
        <v>0</v>
      </c>
      <c r="G205" s="53">
        <v>0.20666699999999999</v>
      </c>
      <c r="H205" s="53">
        <v>10.796687</v>
      </c>
      <c r="I205" s="53">
        <v>10.5</v>
      </c>
    </row>
    <row r="206" spans="1:9" ht="12.75" customHeight="1" x14ac:dyDescent="0.2">
      <c r="A206" s="18">
        <v>45995</v>
      </c>
      <c r="B206" s="53">
        <v>10.692920000000001</v>
      </c>
      <c r="C206" s="53">
        <v>10.5</v>
      </c>
      <c r="D206" s="18">
        <v>45975</v>
      </c>
      <c r="E206" s="53">
        <v>10.706666999999999</v>
      </c>
      <c r="F206" s="53">
        <v>1.3746E-2</v>
      </c>
      <c r="G206" s="53">
        <v>0.20666699999999999</v>
      </c>
      <c r="H206" s="53">
        <v>10.692920000000001</v>
      </c>
      <c r="I206" s="53">
        <v>10.5</v>
      </c>
    </row>
    <row r="207" spans="1:9" ht="12.75" customHeight="1" x14ac:dyDescent="0.2">
      <c r="A207" s="18">
        <v>46002</v>
      </c>
      <c r="B207" s="53">
        <v>10.474152</v>
      </c>
      <c r="C207" s="53">
        <v>10.5</v>
      </c>
      <c r="D207" s="18">
        <v>46000</v>
      </c>
      <c r="E207" s="53">
        <v>10.706666999999999</v>
      </c>
      <c r="F207" s="53">
        <v>0.232515</v>
      </c>
      <c r="G207" s="53">
        <v>0.20666699999999999</v>
      </c>
      <c r="H207" s="53">
        <v>10.474152</v>
      </c>
      <c r="I207" s="53">
        <v>10.5</v>
      </c>
    </row>
    <row r="208" spans="1:9" ht="12.75" customHeight="1" x14ac:dyDescent="0.2">
      <c r="A208" s="18">
        <v>46009</v>
      </c>
      <c r="B208" s="53">
        <v>10.040717000000001</v>
      </c>
      <c r="C208" s="53">
        <v>10.5</v>
      </c>
      <c r="D208" s="18">
        <v>46000</v>
      </c>
      <c r="E208" s="53">
        <v>10.706666999999999</v>
      </c>
      <c r="F208" s="53">
        <v>0.66594900000000001</v>
      </c>
      <c r="G208" s="53">
        <v>0.20666699999999999</v>
      </c>
      <c r="H208" s="53">
        <v>10.040717000000001</v>
      </c>
      <c r="I208" s="53">
        <v>10.5</v>
      </c>
    </row>
    <row r="209" spans="1:9" ht="12.75" customHeight="1" x14ac:dyDescent="0.2">
      <c r="A209" s="18">
        <v>46016</v>
      </c>
      <c r="B209" s="53">
        <v>10.128593</v>
      </c>
      <c r="C209" s="53">
        <v>10.5</v>
      </c>
      <c r="D209" s="18">
        <v>46000</v>
      </c>
      <c r="E209" s="53">
        <v>10.706666999999999</v>
      </c>
      <c r="F209" s="53">
        <v>0.57807399999999998</v>
      </c>
      <c r="G209" s="53">
        <v>0.20666699999999999</v>
      </c>
      <c r="H209" s="53">
        <v>10.128593</v>
      </c>
      <c r="I209" s="53">
        <v>10.5</v>
      </c>
    </row>
    <row r="210" spans="1:9" ht="12.75" customHeight="1" x14ac:dyDescent="0.2">
      <c r="A210" s="18">
        <v>46023</v>
      </c>
      <c r="B210" s="53">
        <v>10.009040000000001</v>
      </c>
      <c r="C210" s="53">
        <v>10.5</v>
      </c>
      <c r="D210" s="18">
        <v>46000</v>
      </c>
      <c r="E210" s="53">
        <v>10.706666999999999</v>
      </c>
      <c r="F210" s="53">
        <v>0.697627</v>
      </c>
      <c r="G210" s="53">
        <v>0.20666699999999999</v>
      </c>
      <c r="H210" s="53">
        <v>10.009040000000001</v>
      </c>
      <c r="I210" s="53">
        <v>10.5</v>
      </c>
    </row>
    <row r="211" spans="1:9" ht="12.75" customHeight="1" x14ac:dyDescent="0.2">
      <c r="A211" s="18">
        <f t="shared" si="4"/>
        <v>46030</v>
      </c>
      <c r="B211" s="53"/>
      <c r="C211" s="53"/>
      <c r="D211" s="18"/>
      <c r="E211" s="53">
        <v>10.706666999999999</v>
      </c>
      <c r="F211" s="53"/>
      <c r="G211" s="53"/>
      <c r="H211" s="53"/>
      <c r="I211" s="53"/>
    </row>
    <row r="212" spans="1:9" ht="12.75" customHeight="1" x14ac:dyDescent="0.2">
      <c r="A212" s="18">
        <f>A211+7</f>
        <v>46037</v>
      </c>
      <c r="B212" s="53"/>
      <c r="C212" s="53"/>
      <c r="D212" s="18"/>
      <c r="E212" s="53">
        <v>10.706666999999999</v>
      </c>
      <c r="F212" s="53"/>
      <c r="G212" s="53"/>
      <c r="H212" s="53"/>
      <c r="I212" s="53"/>
    </row>
    <row r="213" spans="1:9" ht="12.75" customHeight="1" x14ac:dyDescent="0.2">
      <c r="A213" s="18">
        <f t="shared" si="4"/>
        <v>46044</v>
      </c>
      <c r="B213" s="53"/>
      <c r="C213" s="53"/>
      <c r="D213" s="18"/>
      <c r="E213" s="53">
        <v>10.706666999999999</v>
      </c>
      <c r="F213" s="53"/>
      <c r="G213" s="53"/>
      <c r="H213" s="53"/>
      <c r="I213" s="53"/>
    </row>
    <row r="214" spans="1:9" ht="12.75" customHeight="1" x14ac:dyDescent="0.2">
      <c r="A214" s="18">
        <f t="shared" si="4"/>
        <v>46051</v>
      </c>
      <c r="B214" s="53"/>
      <c r="C214" s="53"/>
      <c r="D214" s="18"/>
      <c r="E214" s="53">
        <v>10.706666999999999</v>
      </c>
      <c r="F214" s="53"/>
      <c r="G214" s="53"/>
      <c r="H214" s="53"/>
      <c r="I214" s="53"/>
    </row>
    <row r="215" spans="1:9" ht="12.75" customHeight="1" x14ac:dyDescent="0.2">
      <c r="A215" s="18">
        <f t="shared" si="4"/>
        <v>46058</v>
      </c>
      <c r="B215" s="53"/>
      <c r="C215" s="53"/>
      <c r="D215" s="18"/>
      <c r="E215" s="53">
        <v>10.706666999999999</v>
      </c>
      <c r="F215" s="53"/>
      <c r="G215" s="53"/>
      <c r="H215" s="53"/>
      <c r="I215" s="53"/>
    </row>
    <row r="216" spans="1:9" ht="12.75" customHeight="1" x14ac:dyDescent="0.2">
      <c r="A216" s="18">
        <f t="shared" si="4"/>
        <v>46065</v>
      </c>
      <c r="B216" s="53"/>
      <c r="C216" s="53"/>
      <c r="D216" s="18"/>
      <c r="E216" s="53">
        <v>10.706666999999999</v>
      </c>
      <c r="F216" s="53"/>
      <c r="G216" s="53"/>
      <c r="H216" s="53"/>
      <c r="I216" s="53"/>
    </row>
    <row r="217" spans="1:9" ht="12.75" customHeight="1" x14ac:dyDescent="0.2">
      <c r="A217" s="18">
        <f t="shared" si="4"/>
        <v>46072</v>
      </c>
      <c r="B217" s="53"/>
      <c r="C217" s="53"/>
      <c r="D217" s="18"/>
      <c r="E217" s="53">
        <v>10.706666999999999</v>
      </c>
      <c r="F217" s="53"/>
      <c r="G217" s="53"/>
      <c r="H217" s="53"/>
      <c r="I217" s="53"/>
    </row>
    <row r="218" spans="1:9" ht="12.75" customHeight="1" x14ac:dyDescent="0.2">
      <c r="A218" s="18">
        <f t="shared" si="4"/>
        <v>46079</v>
      </c>
      <c r="B218" s="53"/>
      <c r="C218" s="53"/>
      <c r="D218" s="18"/>
      <c r="E218" s="53">
        <v>10.706666999999999</v>
      </c>
      <c r="F218" s="53"/>
      <c r="G218" s="53"/>
      <c r="H218" s="53"/>
      <c r="I218" s="53"/>
    </row>
    <row r="219" spans="1:9" ht="12.75" customHeight="1" x14ac:dyDescent="0.2">
      <c r="A219" s="18">
        <f t="shared" si="4"/>
        <v>46086</v>
      </c>
      <c r="B219" s="53"/>
      <c r="C219" s="53"/>
      <c r="D219" s="18"/>
      <c r="E219" s="53">
        <v>10.706666999999999</v>
      </c>
      <c r="F219" s="53"/>
      <c r="G219" s="53"/>
      <c r="H219" s="53"/>
      <c r="I219" s="53"/>
    </row>
    <row r="220" spans="1:9" ht="12.75" customHeight="1" x14ac:dyDescent="0.2">
      <c r="A220" s="18">
        <f t="shared" si="4"/>
        <v>46093</v>
      </c>
      <c r="B220" s="53"/>
      <c r="C220" s="53"/>
      <c r="D220" s="18"/>
      <c r="E220" s="53">
        <v>10.706666999999999</v>
      </c>
      <c r="F220" s="53"/>
      <c r="G220" s="53"/>
      <c r="H220" s="53"/>
      <c r="I220" s="53"/>
    </row>
    <row r="221" spans="1:9" ht="12.75" customHeight="1" x14ac:dyDescent="0.2">
      <c r="A221" s="18">
        <f t="shared" si="4"/>
        <v>46100</v>
      </c>
      <c r="B221" s="53"/>
      <c r="C221" s="53"/>
      <c r="D221" s="18"/>
      <c r="E221" s="53">
        <v>10.706666999999999</v>
      </c>
      <c r="F221" s="53"/>
      <c r="G221" s="53"/>
      <c r="H221" s="53"/>
      <c r="I221" s="53"/>
    </row>
    <row r="222" spans="1:9" ht="12.75" customHeight="1" x14ac:dyDescent="0.2">
      <c r="A222" s="18">
        <f t="shared" si="4"/>
        <v>46107</v>
      </c>
      <c r="B222" s="53"/>
      <c r="C222" s="53"/>
      <c r="D222" s="18"/>
      <c r="E222" s="53">
        <v>10.706666999999999</v>
      </c>
      <c r="F222" s="53"/>
      <c r="G222" s="53"/>
      <c r="H222" s="53"/>
      <c r="I222" s="53"/>
    </row>
    <row r="223" spans="1:9" ht="12.75" customHeight="1" x14ac:dyDescent="0.2">
      <c r="A223" s="18">
        <f t="shared" si="4"/>
        <v>46114</v>
      </c>
      <c r="B223" s="53"/>
      <c r="C223" s="53"/>
      <c r="D223" s="18"/>
      <c r="E223" s="53">
        <v>10.706666999999999</v>
      </c>
      <c r="F223" s="53"/>
      <c r="G223" s="53"/>
      <c r="H223" s="53"/>
      <c r="I223" s="53"/>
    </row>
    <row r="224" spans="1:9" ht="12.75" customHeight="1" x14ac:dyDescent="0.2">
      <c r="A224" s="18">
        <f t="shared" si="4"/>
        <v>46121</v>
      </c>
      <c r="B224" s="53"/>
      <c r="C224" s="53"/>
      <c r="D224" s="18"/>
      <c r="E224" s="53">
        <v>10.706666999999999</v>
      </c>
      <c r="F224" s="53"/>
      <c r="G224" s="53"/>
      <c r="H224" s="53"/>
      <c r="I224" s="53"/>
    </row>
    <row r="225" spans="1:9" ht="12.75" customHeight="1" x14ac:dyDescent="0.2">
      <c r="A225" s="18">
        <f t="shared" si="4"/>
        <v>46128</v>
      </c>
      <c r="B225" s="53"/>
      <c r="C225" s="53"/>
      <c r="D225" s="18"/>
      <c r="E225" s="53">
        <v>10.706666999999999</v>
      </c>
      <c r="F225" s="53"/>
      <c r="G225" s="53"/>
      <c r="H225" s="53"/>
      <c r="I225" s="53"/>
    </row>
    <row r="226" spans="1:9" ht="12.75" customHeight="1" x14ac:dyDescent="0.2">
      <c r="A226" s="18">
        <f t="shared" si="4"/>
        <v>46135</v>
      </c>
      <c r="B226" s="53"/>
      <c r="C226" s="53"/>
      <c r="D226" s="18"/>
      <c r="E226" s="53">
        <v>10.706666999999999</v>
      </c>
      <c r="F226" s="53"/>
      <c r="G226" s="53"/>
      <c r="H226" s="53"/>
      <c r="I226" s="53"/>
    </row>
    <row r="227" spans="1:9" ht="12.75" customHeight="1" x14ac:dyDescent="0.2">
      <c r="A227" s="18">
        <f t="shared" si="4"/>
        <v>46142</v>
      </c>
      <c r="B227" s="53"/>
      <c r="C227" s="53"/>
      <c r="D227" s="18"/>
      <c r="E227" s="53">
        <v>10.706666999999999</v>
      </c>
      <c r="F227" s="53"/>
      <c r="G227" s="53"/>
      <c r="H227" s="53"/>
      <c r="I227" s="53"/>
    </row>
    <row r="228" spans="1:9" ht="12.75" customHeight="1" x14ac:dyDescent="0.2">
      <c r="A228" s="18">
        <f t="shared" si="4"/>
        <v>46149</v>
      </c>
      <c r="B228" s="53"/>
      <c r="C228" s="53"/>
      <c r="D228" s="18"/>
      <c r="E228" s="53">
        <v>10.706666999999999</v>
      </c>
      <c r="F228" s="53"/>
      <c r="G228" s="53"/>
      <c r="H228" s="53"/>
      <c r="I228" s="53"/>
    </row>
    <row r="229" spans="1:9" ht="12.75" customHeight="1" x14ac:dyDescent="0.2">
      <c r="A229" s="18">
        <f>A228+7</f>
        <v>46156</v>
      </c>
      <c r="B229" s="53"/>
      <c r="C229" s="53"/>
      <c r="D229" s="18"/>
      <c r="E229" s="53">
        <v>10.706666999999999</v>
      </c>
      <c r="F229" s="53"/>
      <c r="G229" s="53"/>
      <c r="H229" s="53"/>
      <c r="I229" s="53"/>
    </row>
    <row r="230" spans="1:9" ht="12.75" customHeight="1" x14ac:dyDescent="0.2">
      <c r="A230" s="18">
        <f t="shared" si="4"/>
        <v>46163</v>
      </c>
      <c r="B230" s="53"/>
      <c r="C230" s="53"/>
      <c r="D230" s="18"/>
      <c r="E230" s="53">
        <v>10.706666999999999</v>
      </c>
      <c r="F230" s="53"/>
      <c r="G230" s="53"/>
      <c r="H230" s="53"/>
      <c r="I230" s="53"/>
    </row>
    <row r="231" spans="1:9" ht="12.75" customHeight="1" x14ac:dyDescent="0.2">
      <c r="A231" s="18">
        <f t="shared" ref="A231:A237" si="5">A230+7</f>
        <v>46170</v>
      </c>
      <c r="B231" s="53"/>
      <c r="C231" s="53"/>
      <c r="D231" s="18"/>
      <c r="E231" s="53">
        <v>10.706666999999999</v>
      </c>
      <c r="F231" s="53"/>
      <c r="G231" s="53"/>
      <c r="H231" s="53"/>
      <c r="I231" s="53"/>
    </row>
    <row r="232" spans="1:9" ht="12.75" customHeight="1" x14ac:dyDescent="0.2">
      <c r="A232" s="18">
        <f t="shared" si="5"/>
        <v>46177</v>
      </c>
      <c r="B232" s="53"/>
      <c r="C232" s="53"/>
      <c r="D232" s="18"/>
      <c r="E232" s="53">
        <v>10.706666999999999</v>
      </c>
      <c r="F232" s="53"/>
      <c r="G232" s="53"/>
      <c r="H232" s="53"/>
      <c r="I232" s="53"/>
    </row>
    <row r="233" spans="1:9" ht="12.75" customHeight="1" x14ac:dyDescent="0.2">
      <c r="A233" s="18">
        <f t="shared" si="5"/>
        <v>46184</v>
      </c>
      <c r="B233" s="53"/>
      <c r="C233" s="53"/>
      <c r="D233" s="18"/>
      <c r="E233" s="53">
        <v>10.706666999999999</v>
      </c>
      <c r="F233" s="53"/>
      <c r="G233" s="53"/>
      <c r="H233" s="53"/>
      <c r="I233" s="53"/>
    </row>
    <row r="234" spans="1:9" ht="12.75" customHeight="1" x14ac:dyDescent="0.2">
      <c r="A234" s="18">
        <f t="shared" si="5"/>
        <v>46191</v>
      </c>
      <c r="B234" s="53"/>
      <c r="C234" s="53"/>
      <c r="D234" s="18"/>
      <c r="E234" s="53">
        <v>10.706666999999999</v>
      </c>
      <c r="F234" s="53"/>
      <c r="G234" s="53"/>
      <c r="H234" s="53"/>
      <c r="I234" s="53"/>
    </row>
    <row r="235" spans="1:9" ht="12.75" customHeight="1" x14ac:dyDescent="0.2">
      <c r="A235" s="18">
        <f t="shared" si="5"/>
        <v>46198</v>
      </c>
      <c r="E235" s="53">
        <v>10.706666999999999</v>
      </c>
    </row>
    <row r="236" spans="1:9" ht="12.75" customHeight="1" x14ac:dyDescent="0.2">
      <c r="A236" s="18">
        <f t="shared" si="5"/>
        <v>46205</v>
      </c>
      <c r="E236" s="53">
        <v>10.706666999999999</v>
      </c>
    </row>
    <row r="237" spans="1:9" ht="12.75" customHeight="1" x14ac:dyDescent="0.2">
      <c r="A237" s="18">
        <f t="shared" si="5"/>
        <v>46212</v>
      </c>
      <c r="E237" s="53">
        <v>10.706666999999999</v>
      </c>
    </row>
    <row r="238" spans="1:9" ht="12.75" customHeight="1" x14ac:dyDescent="0.2">
      <c r="A238" s="18">
        <f>A237+7</f>
        <v>46219</v>
      </c>
      <c r="E238" s="53">
        <v>10.706666999999999</v>
      </c>
    </row>
    <row r="239" spans="1:9" ht="12.75" customHeight="1" x14ac:dyDescent="0.2">
      <c r="A239" s="18">
        <f t="shared" ref="A239:A245" si="6">A238+7</f>
        <v>46226</v>
      </c>
      <c r="E239" s="53">
        <v>10.706666999999999</v>
      </c>
    </row>
    <row r="240" spans="1:9" ht="12.75" customHeight="1" x14ac:dyDescent="0.2">
      <c r="A240" s="18">
        <f t="shared" si="6"/>
        <v>46233</v>
      </c>
      <c r="E240" s="53">
        <v>10.706666999999999</v>
      </c>
    </row>
    <row r="241" spans="1:5" ht="12.75" customHeight="1" x14ac:dyDescent="0.2">
      <c r="A241" s="18">
        <f t="shared" si="6"/>
        <v>46240</v>
      </c>
      <c r="E241" s="53">
        <v>10.706666999999999</v>
      </c>
    </row>
    <row r="242" spans="1:5" ht="12.75" customHeight="1" x14ac:dyDescent="0.2">
      <c r="A242" s="18">
        <f t="shared" si="6"/>
        <v>46247</v>
      </c>
      <c r="E242" s="53">
        <v>10.706666999999999</v>
      </c>
    </row>
    <row r="243" spans="1:5" ht="12.75" customHeight="1" x14ac:dyDescent="0.2">
      <c r="A243" s="18">
        <f t="shared" si="6"/>
        <v>46254</v>
      </c>
      <c r="E243" s="53">
        <v>10.706666999999999</v>
      </c>
    </row>
    <row r="244" spans="1:5" ht="12.75" customHeight="1" x14ac:dyDescent="0.2">
      <c r="A244" s="18">
        <f t="shared" si="6"/>
        <v>46261</v>
      </c>
      <c r="E244" s="53">
        <v>10.706666999999999</v>
      </c>
    </row>
    <row r="245" spans="1:5" x14ac:dyDescent="0.2">
      <c r="A245" s="18">
        <f t="shared" si="6"/>
        <v>46268</v>
      </c>
      <c r="E245" s="53">
        <v>10.706666999999999</v>
      </c>
    </row>
    <row r="246" spans="1:5" x14ac:dyDescent="0.2">
      <c r="A246" s="18">
        <f>A245+7</f>
        <v>46275</v>
      </c>
      <c r="E246" s="53">
        <v>10.706666999999999</v>
      </c>
    </row>
    <row r="247" spans="1:5" x14ac:dyDescent="0.2">
      <c r="A247" s="18">
        <f t="shared" ref="A247:A248" si="7">A246+7</f>
        <v>46282</v>
      </c>
      <c r="E247" s="53">
        <v>10.706666999999999</v>
      </c>
    </row>
    <row r="248" spans="1:5" x14ac:dyDescent="0.2">
      <c r="A248" s="18">
        <f t="shared" si="7"/>
        <v>46289</v>
      </c>
      <c r="E248" s="53">
        <v>10.706666999999999</v>
      </c>
    </row>
    <row r="249" spans="1:5" x14ac:dyDescent="0.2">
      <c r="A249" s="18"/>
    </row>
    <row r="250" spans="1:5" x14ac:dyDescent="0.2">
      <c r="A250" s="18"/>
    </row>
    <row r="251" spans="1:5" x14ac:dyDescent="0.2">
      <c r="A251" s="18"/>
    </row>
    <row r="252" spans="1:5" x14ac:dyDescent="0.2">
      <c r="A252" s="18"/>
    </row>
    <row r="253" spans="1:5" x14ac:dyDescent="0.2">
      <c r="A253" s="18"/>
    </row>
    <row r="254" spans="1:5" x14ac:dyDescent="0.2">
      <c r="A254" s="18"/>
    </row>
    <row r="255" spans="1:5" x14ac:dyDescent="0.2">
      <c r="A255" s="18"/>
    </row>
    <row r="256" spans="1:5" x14ac:dyDescent="0.2">
      <c r="A256" s="18"/>
    </row>
    <row r="257" spans="1:1" x14ac:dyDescent="0.2">
      <c r="A257" s="18"/>
    </row>
    <row r="258" spans="1:1" x14ac:dyDescent="0.2">
      <c r="A258" s="18"/>
    </row>
    <row r="259" spans="1:1" x14ac:dyDescent="0.2">
      <c r="A259" s="18"/>
    </row>
    <row r="260" spans="1:1" x14ac:dyDescent="0.2">
      <c r="A260" s="18"/>
    </row>
    <row r="261" spans="1:1" x14ac:dyDescent="0.2">
      <c r="A261" s="18"/>
    </row>
    <row r="262" spans="1:1" x14ac:dyDescent="0.2">
      <c r="A262" s="18"/>
    </row>
    <row r="263" spans="1:1" x14ac:dyDescent="0.2">
      <c r="A263" s="18"/>
    </row>
    <row r="264" spans="1:1" x14ac:dyDescent="0.2">
      <c r="A264" s="18"/>
    </row>
    <row r="265" spans="1:1" x14ac:dyDescent="0.2">
      <c r="A265" s="18"/>
    </row>
    <row r="266" spans="1:1" x14ac:dyDescent="0.2">
      <c r="A266" s="18"/>
    </row>
    <row r="267" spans="1:1" x14ac:dyDescent="0.2">
      <c r="A267" s="18"/>
    </row>
    <row r="268" spans="1:1" x14ac:dyDescent="0.2">
      <c r="A268" s="18"/>
    </row>
    <row r="269" spans="1:1" x14ac:dyDescent="0.2">
      <c r="A269" s="18"/>
    </row>
    <row r="270" spans="1:1" x14ac:dyDescent="0.2">
      <c r="A270" s="18"/>
    </row>
    <row r="271" spans="1:1" x14ac:dyDescent="0.2">
      <c r="A271" s="18"/>
    </row>
    <row r="272" spans="1:1" x14ac:dyDescent="0.2">
      <c r="A272" s="18"/>
    </row>
    <row r="273" spans="1:1" x14ac:dyDescent="0.2">
      <c r="A273" s="18"/>
    </row>
    <row r="274" spans="1:1" x14ac:dyDescent="0.2">
      <c r="A274" s="18"/>
    </row>
    <row r="275" spans="1:1" x14ac:dyDescent="0.2">
      <c r="A275" s="18"/>
    </row>
    <row r="276" spans="1:1" x14ac:dyDescent="0.2">
      <c r="A276" s="18"/>
    </row>
    <row r="277" spans="1:1" x14ac:dyDescent="0.2">
      <c r="A277" s="18"/>
    </row>
    <row r="278" spans="1:1" x14ac:dyDescent="0.2">
      <c r="A278" s="18"/>
    </row>
    <row r="279" spans="1:1" x14ac:dyDescent="0.2">
      <c r="A279" s="18"/>
    </row>
    <row r="280" spans="1:1" x14ac:dyDescent="0.2">
      <c r="A280" s="18"/>
    </row>
    <row r="281" spans="1:1" x14ac:dyDescent="0.2">
      <c r="A281" s="18"/>
    </row>
    <row r="282" spans="1:1" x14ac:dyDescent="0.2">
      <c r="A282" s="18"/>
    </row>
    <row r="283" spans="1:1" x14ac:dyDescent="0.2">
      <c r="A283" s="18"/>
    </row>
    <row r="284" spans="1:1" x14ac:dyDescent="0.2">
      <c r="A284" s="18"/>
    </row>
    <row r="285" spans="1:1" x14ac:dyDescent="0.2">
      <c r="A285" s="18"/>
    </row>
    <row r="286" spans="1:1" x14ac:dyDescent="0.2">
      <c r="A286" s="18"/>
    </row>
    <row r="287" spans="1:1" x14ac:dyDescent="0.2">
      <c r="A287" s="18"/>
    </row>
    <row r="288" spans="1:1" x14ac:dyDescent="0.2">
      <c r="A288" s="18"/>
    </row>
    <row r="289" spans="1:1" x14ac:dyDescent="0.2">
      <c r="A289" s="18"/>
    </row>
    <row r="290" spans="1:1" x14ac:dyDescent="0.2">
      <c r="A290" s="18"/>
    </row>
    <row r="291" spans="1:1" x14ac:dyDescent="0.2">
      <c r="A291" s="18"/>
    </row>
    <row r="292" spans="1:1" x14ac:dyDescent="0.2">
      <c r="A292" s="54"/>
    </row>
    <row r="293" spans="1:1" x14ac:dyDescent="0.2">
      <c r="A293" s="54"/>
    </row>
    <row r="294" spans="1:1" x14ac:dyDescent="0.2">
      <c r="A294" s="54"/>
    </row>
    <row r="295" spans="1:1" x14ac:dyDescent="0.2">
      <c r="A295" s="54"/>
    </row>
    <row r="296" spans="1:1" x14ac:dyDescent="0.2">
      <c r="A296" s="54"/>
    </row>
    <row r="297" spans="1:1" x14ac:dyDescent="0.2">
      <c r="A297" s="54"/>
    </row>
    <row r="298" spans="1:1" x14ac:dyDescent="0.2">
      <c r="A298" s="54"/>
    </row>
    <row r="299" spans="1:1" x14ac:dyDescent="0.2">
      <c r="A299" s="54"/>
    </row>
    <row r="300" spans="1:1" x14ac:dyDescent="0.2">
      <c r="A300" s="54"/>
    </row>
    <row r="301" spans="1:1" x14ac:dyDescent="0.2">
      <c r="A301" s="54"/>
    </row>
    <row r="302" spans="1:1" x14ac:dyDescent="0.2">
      <c r="A302" s="54"/>
    </row>
  </sheetData>
  <pageMargins left="0.75" right="0.75" top="1" bottom="1" header="0.5" footer="0.5"/>
  <pageSetup scale="10" orientation="landscape" horizontalDpi="429496729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02"/>
  <sheetViews>
    <sheetView zoomScaleNormal="100" workbookViewId="0"/>
  </sheetViews>
  <sheetFormatPr defaultColWidth="11.42578125" defaultRowHeight="12.75" x14ac:dyDescent="0.2"/>
  <cols>
    <col min="1" max="12" width="17.5703125" customWidth="1"/>
    <col min="13" max="16" width="10.85546875" customWidth="1"/>
    <col min="17" max="17" width="11.140625" customWidth="1"/>
  </cols>
  <sheetData>
    <row r="1" spans="1:15" ht="15.75" customHeight="1" x14ac:dyDescent="0.2">
      <c r="A1" s="58" t="s">
        <v>65</v>
      </c>
      <c r="B1" s="58"/>
      <c r="C1" s="58"/>
      <c r="D1" s="58"/>
      <c r="E1" s="58"/>
      <c r="F1" s="58"/>
      <c r="G1" s="58"/>
      <c r="H1" s="58"/>
      <c r="I1" s="42"/>
      <c r="J1" s="57"/>
    </row>
    <row r="2" spans="1:15" ht="15.75" customHeight="1" x14ac:dyDescent="0.2">
      <c r="A2" s="56" t="s">
        <v>1</v>
      </c>
      <c r="B2" s="63"/>
      <c r="C2" s="63"/>
      <c r="D2" s="63"/>
      <c r="E2" s="63"/>
      <c r="F2" s="63"/>
      <c r="G2" s="63"/>
      <c r="H2" s="63"/>
      <c r="I2" s="63"/>
      <c r="J2" s="75"/>
    </row>
    <row r="3" spans="1:15" ht="15.75" customHeight="1" x14ac:dyDescent="0.2">
      <c r="A3" s="56"/>
      <c r="B3" s="55" t="s">
        <v>16</v>
      </c>
      <c r="C3" s="29" t="s">
        <v>51</v>
      </c>
      <c r="D3" s="63"/>
      <c r="E3" s="63"/>
      <c r="F3" s="63"/>
      <c r="G3" s="63"/>
      <c r="H3" s="63"/>
      <c r="I3" s="63"/>
      <c r="J3" s="63"/>
    </row>
    <row r="4" spans="1:15" ht="15.75" customHeight="1" x14ac:dyDescent="0.2">
      <c r="A4" s="56"/>
      <c r="B4" s="55" t="s">
        <v>17</v>
      </c>
      <c r="C4" s="29" t="s">
        <v>105</v>
      </c>
      <c r="D4" s="63"/>
      <c r="E4" s="63"/>
      <c r="F4" s="63"/>
      <c r="G4" s="63"/>
      <c r="H4" s="63"/>
      <c r="I4" s="63"/>
      <c r="J4" s="63"/>
    </row>
    <row r="5" spans="1:15" ht="15.75" customHeight="1" x14ac:dyDescent="0.2">
      <c r="A5" s="56"/>
      <c r="B5" s="63"/>
      <c r="C5" s="63"/>
      <c r="D5" s="63"/>
      <c r="E5" s="8" t="s">
        <v>63</v>
      </c>
      <c r="F5" s="8" t="s">
        <v>63</v>
      </c>
      <c r="G5" s="8" t="s">
        <v>63</v>
      </c>
      <c r="H5" s="63"/>
      <c r="I5" s="63"/>
      <c r="J5" s="63"/>
    </row>
    <row r="6" spans="1:15" ht="15.75" customHeight="1" x14ac:dyDescent="0.2">
      <c r="A6" s="56" t="s">
        <v>2</v>
      </c>
      <c r="B6" s="63"/>
      <c r="C6" s="28" t="s">
        <v>13</v>
      </c>
      <c r="D6" s="28" t="s">
        <v>62</v>
      </c>
      <c r="E6" s="28" t="s">
        <v>3</v>
      </c>
      <c r="F6" s="28" t="s">
        <v>9</v>
      </c>
      <c r="G6" s="28" t="s">
        <v>10</v>
      </c>
      <c r="H6" s="63"/>
      <c r="I6" s="63"/>
      <c r="J6" s="63"/>
    </row>
    <row r="7" spans="1:15" ht="15.75" customHeight="1" x14ac:dyDescent="0.2">
      <c r="A7" s="56"/>
      <c r="B7" s="63"/>
      <c r="C7" s="71"/>
      <c r="D7" s="71" t="s">
        <v>8</v>
      </c>
      <c r="E7" s="71" t="s">
        <v>8</v>
      </c>
      <c r="F7" s="71" t="s">
        <v>8</v>
      </c>
      <c r="G7" s="71" t="s">
        <v>8</v>
      </c>
      <c r="H7" s="63"/>
      <c r="I7" s="63"/>
      <c r="J7" s="63"/>
    </row>
    <row r="8" spans="1:15" ht="15.75" customHeight="1" x14ac:dyDescent="0.2">
      <c r="A8" s="56"/>
      <c r="B8" s="55" t="s">
        <v>4</v>
      </c>
      <c r="C8" s="73">
        <v>46023</v>
      </c>
      <c r="D8" s="47">
        <f>J27</f>
        <v>10.296158795</v>
      </c>
      <c r="E8" s="26">
        <f>F41</f>
        <v>0.4105078716666668</v>
      </c>
      <c r="F8" s="26">
        <f>K47</f>
        <v>10.296158795</v>
      </c>
      <c r="G8" s="26">
        <f>L47</f>
        <v>10.296158795</v>
      </c>
      <c r="H8" s="63"/>
      <c r="I8" s="63"/>
      <c r="J8" s="63"/>
    </row>
    <row r="9" spans="1:15" ht="15.75" customHeight="1" x14ac:dyDescent="0.2">
      <c r="A9" s="57"/>
      <c r="B9" s="69" t="s">
        <v>11</v>
      </c>
      <c r="C9" s="73" t="s">
        <v>115</v>
      </c>
      <c r="D9" s="47" t="s">
        <v>115</v>
      </c>
      <c r="E9" s="26" t="str">
        <f>F42</f>
        <v>NA</v>
      </c>
      <c r="F9" s="26" t="str">
        <f>K48</f>
        <v>NA</v>
      </c>
      <c r="G9" s="26" t="str">
        <f>L48</f>
        <v>NA</v>
      </c>
      <c r="H9" s="57"/>
      <c r="I9" s="57"/>
      <c r="J9" s="57"/>
    </row>
    <row r="10" spans="1:15" ht="15.75" customHeight="1" x14ac:dyDescent="0.25">
      <c r="A10" s="21"/>
      <c r="C10" s="39"/>
      <c r="D10" s="66"/>
      <c r="E10" s="66"/>
      <c r="F10" s="66"/>
      <c r="H10" s="66"/>
      <c r="I10" s="66"/>
    </row>
    <row r="11" spans="1:15" ht="13.15" customHeight="1" x14ac:dyDescent="0.2">
      <c r="A11" s="35" t="s">
        <v>121</v>
      </c>
      <c r="B11" s="35"/>
      <c r="C11" s="35"/>
      <c r="D11" s="35"/>
      <c r="E11" s="35"/>
      <c r="F11" s="35"/>
      <c r="G11" s="52"/>
      <c r="H11" s="12"/>
      <c r="I11" s="35"/>
      <c r="J11" s="35"/>
    </row>
    <row r="12" spans="1:15" ht="66.75" customHeight="1" x14ac:dyDescent="0.2">
      <c r="A12" s="65" t="s">
        <v>7</v>
      </c>
      <c r="B12" s="65" t="s">
        <v>59</v>
      </c>
      <c r="C12" s="65" t="s">
        <v>44</v>
      </c>
      <c r="D12" s="65" t="s">
        <v>61</v>
      </c>
      <c r="E12" s="65" t="s">
        <v>86</v>
      </c>
      <c r="F12" s="65" t="s">
        <v>85</v>
      </c>
      <c r="G12" s="65" t="s">
        <v>98</v>
      </c>
      <c r="H12" s="65" t="s">
        <v>60</v>
      </c>
      <c r="I12" s="65" t="s">
        <v>96</v>
      </c>
      <c r="J12" s="65" t="s">
        <v>97</v>
      </c>
    </row>
    <row r="13" spans="1:15" ht="13.15" customHeight="1" x14ac:dyDescent="0.2">
      <c r="B13" s="22" t="s">
        <v>8</v>
      </c>
      <c r="C13" s="22"/>
      <c r="D13" s="22" t="s">
        <v>8</v>
      </c>
      <c r="E13" s="22" t="s">
        <v>8</v>
      </c>
      <c r="F13" s="22" t="s">
        <v>5</v>
      </c>
      <c r="G13" s="22"/>
      <c r="H13" s="22" t="s">
        <v>8</v>
      </c>
      <c r="I13" s="22" t="s">
        <v>8</v>
      </c>
      <c r="J13" s="22" t="s">
        <v>8</v>
      </c>
    </row>
    <row r="14" spans="1:15" ht="13.15" customHeight="1" x14ac:dyDescent="0.2">
      <c r="A14" s="31" t="s">
        <v>137</v>
      </c>
      <c r="B14" s="53"/>
      <c r="C14" s="67" t="s">
        <v>141</v>
      </c>
      <c r="D14" s="53">
        <v>10.645</v>
      </c>
      <c r="E14" s="53">
        <v>-0.27537499999999998</v>
      </c>
      <c r="F14" s="53">
        <v>7.84</v>
      </c>
      <c r="G14" s="31" t="s">
        <v>127</v>
      </c>
      <c r="H14" s="53">
        <f>IF(D14="","",D14+E14)</f>
        <v>10.369624999999999</v>
      </c>
      <c r="I14" s="53">
        <f>IF(B14="",H14,B14)</f>
        <v>10.369624999999999</v>
      </c>
      <c r="J14" s="53">
        <f t="shared" ref="J14:J25" si="0">(I14*F14)/100</f>
        <v>0.81297859999999988</v>
      </c>
      <c r="L14" s="6"/>
      <c r="M14" s="62"/>
      <c r="O14" s="62"/>
    </row>
    <row r="15" spans="1:15" ht="13.15" customHeight="1" x14ac:dyDescent="0.2">
      <c r="A15" s="31" t="s">
        <v>140</v>
      </c>
      <c r="B15" s="53"/>
      <c r="C15" s="67" t="s">
        <v>141</v>
      </c>
      <c r="D15" s="53">
        <v>10.645</v>
      </c>
      <c r="E15" s="53">
        <v>-0.39005000000000001</v>
      </c>
      <c r="F15" s="53">
        <v>25.34</v>
      </c>
      <c r="G15" s="31" t="s">
        <v>127</v>
      </c>
      <c r="H15" s="53">
        <f t="shared" ref="H15:H25" si="1">IF(D15="","",D15+E15)</f>
        <v>10.254949999999999</v>
      </c>
      <c r="I15" s="53">
        <f t="shared" ref="I15:I24" si="2">IF(B15="",IF(H15="",AVERAGE(I14,I16),H15),B15)</f>
        <v>10.254949999999999</v>
      </c>
      <c r="J15" s="53">
        <f t="shared" si="0"/>
        <v>2.5986043300000001</v>
      </c>
      <c r="L15" s="6"/>
      <c r="M15" s="62"/>
      <c r="O15" s="62"/>
    </row>
    <row r="16" spans="1:15" ht="13.15" customHeight="1" x14ac:dyDescent="0.2">
      <c r="A16" s="31" t="s">
        <v>141</v>
      </c>
      <c r="B16" s="53"/>
      <c r="C16" s="67" t="s">
        <v>143</v>
      </c>
      <c r="D16" s="53">
        <v>10.75</v>
      </c>
      <c r="E16" s="53">
        <v>-0.48449999999999999</v>
      </c>
      <c r="F16" s="53">
        <v>10.36</v>
      </c>
      <c r="G16" s="31" t="s">
        <v>127</v>
      </c>
      <c r="H16" s="53">
        <f t="shared" si="1"/>
        <v>10.265499999999999</v>
      </c>
      <c r="I16" s="53">
        <f t="shared" si="2"/>
        <v>10.265499999999999</v>
      </c>
      <c r="J16" s="53">
        <f t="shared" si="0"/>
        <v>1.0635057999999999</v>
      </c>
      <c r="L16" s="6"/>
      <c r="M16" s="62"/>
      <c r="O16" s="62"/>
    </row>
    <row r="17" spans="1:15" ht="13.15" customHeight="1" x14ac:dyDescent="0.2">
      <c r="A17" s="31" t="s">
        <v>139</v>
      </c>
      <c r="B17" s="53"/>
      <c r="C17" s="67" t="s">
        <v>143</v>
      </c>
      <c r="D17" s="53">
        <v>10.75</v>
      </c>
      <c r="E17" s="53">
        <v>-0.47147499999999998</v>
      </c>
      <c r="F17" s="53">
        <v>10.1</v>
      </c>
      <c r="G17" s="31" t="s">
        <v>127</v>
      </c>
      <c r="H17" s="53">
        <f t="shared" si="1"/>
        <v>10.278525</v>
      </c>
      <c r="I17" s="53">
        <f t="shared" si="2"/>
        <v>10.278525</v>
      </c>
      <c r="J17" s="53">
        <f t="shared" si="0"/>
        <v>1.038131025</v>
      </c>
      <c r="L17" s="6"/>
      <c r="M17" s="62"/>
      <c r="O17" s="62"/>
    </row>
    <row r="18" spans="1:15" ht="13.15" customHeight="1" x14ac:dyDescent="0.2">
      <c r="A18" s="31" t="s">
        <v>143</v>
      </c>
      <c r="B18" s="53"/>
      <c r="C18" s="67" t="s">
        <v>142</v>
      </c>
      <c r="D18" s="53">
        <v>10.7525</v>
      </c>
      <c r="E18" s="53">
        <v>-0.893675</v>
      </c>
      <c r="F18" s="53">
        <v>16.2</v>
      </c>
      <c r="G18" s="31" t="s">
        <v>127</v>
      </c>
      <c r="H18" s="53">
        <f t="shared" si="1"/>
        <v>9.8588249999999995</v>
      </c>
      <c r="I18" s="53">
        <f t="shared" si="2"/>
        <v>9.8588249999999995</v>
      </c>
      <c r="J18" s="53">
        <f t="shared" si="0"/>
        <v>1.5971296500000001</v>
      </c>
      <c r="L18" s="6"/>
      <c r="M18" s="62"/>
      <c r="O18" s="62"/>
    </row>
    <row r="19" spans="1:15" ht="13.15" customHeight="1" x14ac:dyDescent="0.2">
      <c r="A19" s="31" t="s">
        <v>144</v>
      </c>
      <c r="B19" s="53"/>
      <c r="C19" s="67" t="s">
        <v>142</v>
      </c>
      <c r="D19" s="53">
        <v>10.7525</v>
      </c>
      <c r="E19" s="53">
        <v>-0.497</v>
      </c>
      <c r="F19" s="53">
        <v>5.84</v>
      </c>
      <c r="G19" s="31" t="s">
        <v>127</v>
      </c>
      <c r="H19" s="53">
        <f t="shared" si="1"/>
        <v>10.2555</v>
      </c>
      <c r="I19" s="53">
        <f t="shared" si="2"/>
        <v>10.2555</v>
      </c>
      <c r="J19" s="53">
        <f t="shared" si="0"/>
        <v>0.59892119999999993</v>
      </c>
      <c r="L19" s="6"/>
      <c r="M19" s="62"/>
      <c r="O19" s="62"/>
    </row>
    <row r="20" spans="1:15" ht="13.15" customHeight="1" x14ac:dyDescent="0.2">
      <c r="A20" s="31" t="s">
        <v>142</v>
      </c>
      <c r="B20" s="53"/>
      <c r="C20" s="67" t="s">
        <v>145</v>
      </c>
      <c r="D20" s="53">
        <v>10.7925</v>
      </c>
      <c r="E20" s="53">
        <v>-0.430425</v>
      </c>
      <c r="F20" s="53">
        <v>5.14</v>
      </c>
      <c r="G20" s="31" t="s">
        <v>127</v>
      </c>
      <c r="H20" s="53">
        <f t="shared" si="1"/>
        <v>10.362075000000001</v>
      </c>
      <c r="I20" s="53">
        <f t="shared" si="2"/>
        <v>10.362075000000001</v>
      </c>
      <c r="J20" s="53">
        <f t="shared" si="0"/>
        <v>0.53261065500000004</v>
      </c>
      <c r="L20" s="6"/>
      <c r="M20" s="62"/>
      <c r="O20" s="62"/>
    </row>
    <row r="21" spans="1:15" ht="13.15" customHeight="1" x14ac:dyDescent="0.2">
      <c r="A21" s="31" t="s">
        <v>146</v>
      </c>
      <c r="B21" s="53"/>
      <c r="C21" s="67" t="s">
        <v>145</v>
      </c>
      <c r="D21" s="53">
        <v>10.7925</v>
      </c>
      <c r="E21" s="53">
        <v>-0.33774999999999999</v>
      </c>
      <c r="F21" s="53">
        <v>3.9</v>
      </c>
      <c r="G21" s="31" t="s">
        <v>127</v>
      </c>
      <c r="H21" s="53">
        <f t="shared" si="1"/>
        <v>10.454750000000001</v>
      </c>
      <c r="I21" s="53">
        <f t="shared" si="2"/>
        <v>10.454750000000001</v>
      </c>
      <c r="J21" s="53">
        <f t="shared" si="0"/>
        <v>0.40773524999999999</v>
      </c>
      <c r="L21" s="6"/>
      <c r="M21" s="62"/>
      <c r="O21" s="62"/>
    </row>
    <row r="22" spans="1:15" ht="13.15" customHeight="1" x14ac:dyDescent="0.2">
      <c r="A22" s="31" t="s">
        <v>145</v>
      </c>
      <c r="B22" s="53"/>
      <c r="C22" s="67" t="s">
        <v>147</v>
      </c>
      <c r="D22" s="53">
        <v>10.845000000000001</v>
      </c>
      <c r="E22" s="53">
        <v>-0.206399999999999</v>
      </c>
      <c r="F22" s="53">
        <v>4</v>
      </c>
      <c r="G22" s="31" t="s">
        <v>127</v>
      </c>
      <c r="H22" s="53">
        <f t="shared" si="1"/>
        <v>10.638600000000002</v>
      </c>
      <c r="I22" s="53">
        <f t="shared" si="2"/>
        <v>10.638600000000002</v>
      </c>
      <c r="J22" s="53">
        <f t="shared" si="0"/>
        <v>0.42554400000000009</v>
      </c>
      <c r="L22" s="6"/>
      <c r="M22" s="62"/>
      <c r="O22" s="62"/>
    </row>
    <row r="23" spans="1:15" ht="13.15" customHeight="1" x14ac:dyDescent="0.2">
      <c r="A23" s="31" t="s">
        <v>148</v>
      </c>
      <c r="B23" s="53"/>
      <c r="C23" s="67" t="s">
        <v>147</v>
      </c>
      <c r="D23" s="53">
        <v>10.845000000000001</v>
      </c>
      <c r="E23" s="53">
        <v>-0.113574999999999</v>
      </c>
      <c r="F23" s="53">
        <v>3.86</v>
      </c>
      <c r="G23" s="31" t="s">
        <v>127</v>
      </c>
      <c r="H23" s="53">
        <f t="shared" si="1"/>
        <v>10.731425000000002</v>
      </c>
      <c r="I23" s="53">
        <f t="shared" si="2"/>
        <v>10.731425000000002</v>
      </c>
      <c r="J23" s="53">
        <f t="shared" si="0"/>
        <v>0.41423300500000004</v>
      </c>
      <c r="L23" s="6"/>
      <c r="M23" s="62"/>
      <c r="O23" s="62"/>
    </row>
    <row r="24" spans="1:15" ht="13.15" customHeight="1" x14ac:dyDescent="0.2">
      <c r="A24" s="31" t="s">
        <v>147</v>
      </c>
      <c r="B24" s="53"/>
      <c r="C24" s="67" t="s">
        <v>150</v>
      </c>
      <c r="D24" s="53">
        <v>10.765000000000001</v>
      </c>
      <c r="E24" s="53">
        <v>8.3599999999999897E-2</v>
      </c>
      <c r="F24" s="53">
        <v>3.94</v>
      </c>
      <c r="G24" s="31" t="s">
        <v>127</v>
      </c>
      <c r="H24" s="53">
        <f t="shared" si="1"/>
        <v>10.848600000000001</v>
      </c>
      <c r="I24" s="53">
        <f t="shared" si="2"/>
        <v>10.848600000000001</v>
      </c>
      <c r="J24" s="53">
        <f t="shared" si="0"/>
        <v>0.42743484000000004</v>
      </c>
      <c r="L24" s="6"/>
      <c r="M24" s="62"/>
      <c r="O24" s="62"/>
    </row>
    <row r="25" spans="1:15" ht="13.15" customHeight="1" x14ac:dyDescent="0.2">
      <c r="A25" s="31" t="s">
        <v>150</v>
      </c>
      <c r="B25" s="53"/>
      <c r="C25" s="67" t="s">
        <v>149</v>
      </c>
      <c r="D25" s="53">
        <v>10.61</v>
      </c>
      <c r="E25" s="53">
        <v>0.2903</v>
      </c>
      <c r="F25" s="53">
        <v>3.48</v>
      </c>
      <c r="G25" s="31" t="s">
        <v>127</v>
      </c>
      <c r="H25" s="53">
        <f t="shared" si="1"/>
        <v>10.9003</v>
      </c>
      <c r="I25" s="53">
        <f>IF(B25="",H25,B25)</f>
        <v>10.9003</v>
      </c>
      <c r="J25" s="53">
        <f t="shared" si="0"/>
        <v>0.37933043999999994</v>
      </c>
      <c r="L25" s="6"/>
      <c r="M25" s="62"/>
      <c r="O25" s="62"/>
    </row>
    <row r="26" spans="1:15" ht="13.15" customHeight="1" x14ac:dyDescent="0.2">
      <c r="A26" s="31"/>
      <c r="B26" s="6"/>
      <c r="C26" s="67"/>
      <c r="D26" s="6"/>
      <c r="E26" s="6"/>
      <c r="F26" s="6"/>
      <c r="G26" s="31"/>
      <c r="H26" s="6"/>
      <c r="I26" s="6"/>
      <c r="J26" s="6"/>
      <c r="L26" s="6"/>
      <c r="M26" s="62"/>
      <c r="O26" s="62"/>
    </row>
    <row r="27" spans="1:15" ht="13.15" customHeight="1" x14ac:dyDescent="0.2">
      <c r="A27" s="60"/>
      <c r="B27" s="50"/>
      <c r="C27" s="50"/>
      <c r="D27" s="50"/>
      <c r="E27" s="33"/>
      <c r="F27" s="38"/>
      <c r="G27" s="38"/>
      <c r="H27" s="34"/>
      <c r="I27" s="25" t="s">
        <v>64</v>
      </c>
      <c r="J27" s="32">
        <f>SUM(J14:J25)</f>
        <v>10.296158795</v>
      </c>
      <c r="K27" s="62"/>
    </row>
    <row r="28" spans="1:15" ht="12.75" customHeight="1" x14ac:dyDescent="0.2">
      <c r="A28" s="14" t="s">
        <v>52</v>
      </c>
      <c r="D28" s="37"/>
      <c r="F28" s="49"/>
      <c r="H28" s="37"/>
    </row>
    <row r="29" spans="1:15" ht="12.75" customHeight="1" x14ac:dyDescent="0.2">
      <c r="A29" s="14" t="s">
        <v>100</v>
      </c>
    </row>
    <row r="30" spans="1:15" ht="12.75" customHeight="1" x14ac:dyDescent="0.2">
      <c r="A30" s="14" t="s">
        <v>101</v>
      </c>
    </row>
    <row r="31" spans="1:15" ht="12.75" customHeight="1" x14ac:dyDescent="0.2">
      <c r="A31" s="14" t="s">
        <v>99</v>
      </c>
      <c r="L31" s="27"/>
    </row>
    <row r="32" spans="1:15" ht="12.75" customHeight="1" x14ac:dyDescent="0.2">
      <c r="A32" s="14"/>
      <c r="L32" s="27"/>
    </row>
    <row r="33" spans="1:12" x14ac:dyDescent="0.2">
      <c r="B33" s="6"/>
      <c r="C33" s="6"/>
      <c r="D33" s="6"/>
      <c r="E33" s="6"/>
      <c r="F33" s="6"/>
      <c r="G33" s="6"/>
      <c r="L33" s="27"/>
    </row>
    <row r="34" spans="1:12" ht="13.5" customHeight="1" x14ac:dyDescent="0.2">
      <c r="A34" s="9" t="s">
        <v>75</v>
      </c>
      <c r="B34" s="64"/>
      <c r="C34" s="64"/>
      <c r="D34" s="64"/>
      <c r="E34" s="64"/>
      <c r="F34" s="64"/>
      <c r="G34" s="64"/>
      <c r="H34" s="59"/>
      <c r="I34" s="59"/>
      <c r="L34" s="7"/>
    </row>
    <row r="35" spans="1:12" ht="51" customHeight="1" x14ac:dyDescent="0.2">
      <c r="A35" s="65"/>
      <c r="B35" s="15" t="s">
        <v>106</v>
      </c>
      <c r="C35" s="15" t="s">
        <v>23</v>
      </c>
      <c r="D35" s="15" t="s">
        <v>24</v>
      </c>
      <c r="E35" s="15" t="s">
        <v>25</v>
      </c>
      <c r="F35" s="15" t="s">
        <v>30</v>
      </c>
      <c r="G35" s="15" t="s">
        <v>107</v>
      </c>
      <c r="H35" s="15" t="s">
        <v>15</v>
      </c>
      <c r="I35" s="15" t="s">
        <v>108</v>
      </c>
      <c r="L35" s="48"/>
    </row>
    <row r="36" spans="1:12" ht="13.5" customHeight="1" x14ac:dyDescent="0.2">
      <c r="A36" s="65"/>
      <c r="B36" s="2">
        <v>10</v>
      </c>
      <c r="C36" s="17">
        <v>10.8</v>
      </c>
      <c r="D36" s="17">
        <v>13.3</v>
      </c>
      <c r="E36" s="17">
        <v>14.2</v>
      </c>
      <c r="F36" s="17">
        <v>12.4</v>
      </c>
      <c r="G36" s="17">
        <v>10</v>
      </c>
      <c r="H36" s="17">
        <f>(SUM(C36+D36+E36+F36+G36)-MAX(C36:G36)-MIN(C36:G36))/3</f>
        <v>12.166666666666666</v>
      </c>
      <c r="I36" s="17">
        <f>MIN(B36*1.15,MAX(B36,H36*0.88))</f>
        <v>10.706666666666667</v>
      </c>
      <c r="J36" s="44"/>
      <c r="L36" s="48"/>
    </row>
    <row r="37" spans="1:12" x14ac:dyDescent="0.2">
      <c r="A37" s="40"/>
      <c r="B37" s="44"/>
      <c r="C37" s="44"/>
      <c r="D37" s="44"/>
      <c r="E37" s="44"/>
      <c r="F37" s="44"/>
      <c r="G37" s="44"/>
      <c r="H37" s="44"/>
      <c r="I37" s="44"/>
      <c r="J37" s="44"/>
      <c r="L37" s="48"/>
    </row>
    <row r="38" spans="1:12" x14ac:dyDescent="0.2">
      <c r="A38" s="40"/>
      <c r="B38" s="44"/>
      <c r="C38" s="44"/>
      <c r="D38" s="44"/>
      <c r="E38" s="44"/>
      <c r="F38" s="44"/>
      <c r="G38" s="44"/>
      <c r="H38" s="44"/>
      <c r="I38" s="44"/>
      <c r="J38" s="44"/>
      <c r="L38" s="48"/>
    </row>
    <row r="39" spans="1:12" ht="13.5" customHeight="1" x14ac:dyDescent="0.2">
      <c r="A39" s="9" t="s">
        <v>78</v>
      </c>
      <c r="B39" s="59"/>
      <c r="C39" s="50"/>
      <c r="D39" s="50"/>
      <c r="E39" s="50"/>
      <c r="F39" s="50"/>
      <c r="G39" s="50"/>
      <c r="L39" s="27"/>
    </row>
    <row r="40" spans="1:12" ht="51" customHeight="1" x14ac:dyDescent="0.2">
      <c r="A40" s="4"/>
      <c r="B40" s="15" t="s">
        <v>108</v>
      </c>
      <c r="C40" s="10" t="s">
        <v>109</v>
      </c>
      <c r="D40" s="15" t="s">
        <v>110</v>
      </c>
      <c r="E40" s="15" t="s">
        <v>111</v>
      </c>
      <c r="F40" s="3" t="s">
        <v>112</v>
      </c>
      <c r="G40" s="15" t="s">
        <v>113</v>
      </c>
      <c r="L40" s="27"/>
    </row>
    <row r="41" spans="1:12" x14ac:dyDescent="0.2">
      <c r="A41" s="74" t="s">
        <v>45</v>
      </c>
      <c r="B41" s="70">
        <f>I36</f>
        <v>10.706666666666667</v>
      </c>
      <c r="C41" s="24">
        <f>D8</f>
        <v>10.296158795</v>
      </c>
      <c r="D41" s="70">
        <v>6.82</v>
      </c>
      <c r="E41" s="70">
        <f>MAX(C41,D41)</f>
        <v>10.296158795</v>
      </c>
      <c r="F41" s="20">
        <f>MAX(B41-E41,0)</f>
        <v>0.4105078716666668</v>
      </c>
      <c r="G41" s="70">
        <f>B41-D41</f>
        <v>3.8866666666666667</v>
      </c>
      <c r="L41" s="27"/>
    </row>
    <row r="42" spans="1:12" ht="13.5" customHeight="1" x14ac:dyDescent="0.2">
      <c r="A42" s="68" t="s">
        <v>0</v>
      </c>
      <c r="B42" s="23">
        <f>I36</f>
        <v>10.706666666666667</v>
      </c>
      <c r="C42" s="72" t="str">
        <f>D9</f>
        <v>NA</v>
      </c>
      <c r="D42" s="23">
        <f>D41</f>
        <v>6.82</v>
      </c>
      <c r="E42" s="23" t="str">
        <f>IF(EXACT(C42,"NA"),"NA",MAX(C42,D42))</f>
        <v>NA</v>
      </c>
      <c r="F42" s="30" t="str">
        <f>IF(EXACT(C42,"NA"),"NA",MAX(B42-E42,0))</f>
        <v>NA</v>
      </c>
      <c r="G42" s="23">
        <f>B42-D42</f>
        <v>3.8866666666666667</v>
      </c>
      <c r="L42" s="27"/>
    </row>
    <row r="43" spans="1:12" x14ac:dyDescent="0.2">
      <c r="B43" s="44"/>
      <c r="C43" s="44"/>
      <c r="D43" s="44"/>
      <c r="E43" s="44"/>
      <c r="F43" s="44"/>
      <c r="G43" s="44"/>
      <c r="L43" s="27"/>
    </row>
    <row r="44" spans="1:12" x14ac:dyDescent="0.2">
      <c r="B44" s="44"/>
      <c r="C44" s="44"/>
      <c r="D44" s="44"/>
      <c r="E44" s="44"/>
      <c r="F44" s="44"/>
      <c r="G44" s="44"/>
      <c r="L44" s="27"/>
    </row>
    <row r="45" spans="1:12" ht="13.5" customHeight="1" x14ac:dyDescent="0.2">
      <c r="A45" s="1" t="s">
        <v>53</v>
      </c>
      <c r="B45" s="50"/>
      <c r="C45" s="50"/>
      <c r="D45" s="50"/>
      <c r="E45" s="50"/>
      <c r="F45" s="50"/>
      <c r="G45" s="50"/>
      <c r="H45" s="60"/>
      <c r="I45" s="60"/>
      <c r="J45" s="60"/>
      <c r="K45" s="60"/>
      <c r="L45" s="46"/>
    </row>
    <row r="46" spans="1:12" ht="51" customHeight="1" x14ac:dyDescent="0.2">
      <c r="A46" s="65"/>
      <c r="B46" s="15" t="s">
        <v>108</v>
      </c>
      <c r="C46" s="16" t="s">
        <v>19</v>
      </c>
      <c r="D46" s="16" t="s">
        <v>20</v>
      </c>
      <c r="E46" s="16" t="s">
        <v>21</v>
      </c>
      <c r="F46" s="16" t="s">
        <v>32</v>
      </c>
      <c r="G46" s="16" t="s">
        <v>114</v>
      </c>
      <c r="H46" s="16" t="s">
        <v>116</v>
      </c>
      <c r="I46" s="45" t="s">
        <v>109</v>
      </c>
      <c r="J46" s="16" t="s">
        <v>110</v>
      </c>
      <c r="K46" s="11" t="s">
        <v>117</v>
      </c>
      <c r="L46" s="3" t="s">
        <v>118</v>
      </c>
    </row>
    <row r="47" spans="1:12" x14ac:dyDescent="0.2">
      <c r="A47" s="74" t="s">
        <v>45</v>
      </c>
      <c r="B47" s="53">
        <f>I36</f>
        <v>10.706666666666667</v>
      </c>
      <c r="C47" s="53">
        <f>MAX(C36,B47)</f>
        <v>10.8</v>
      </c>
      <c r="D47" s="53">
        <f>MAX(D36,B47)</f>
        <v>13.3</v>
      </c>
      <c r="E47" s="53">
        <f>MAX(E36,B47)</f>
        <v>14.2</v>
      </c>
      <c r="F47" s="53">
        <f>MAX(F36,B47)</f>
        <v>12.4</v>
      </c>
      <c r="G47" s="53">
        <f>MAX(G36,B47)</f>
        <v>10.706666666666667</v>
      </c>
      <c r="H47" s="19">
        <f>(SUM(C47+D47+E47+F47+G47)-MAX(C47:G47)-MIN(C47:G47))/3</f>
        <v>12.166666666666666</v>
      </c>
      <c r="I47" s="36">
        <f>D8</f>
        <v>10.296158795</v>
      </c>
      <c r="J47" s="53">
        <f>D41</f>
        <v>6.82</v>
      </c>
      <c r="K47" s="41">
        <f>MAX(I47,J47)</f>
        <v>10.296158795</v>
      </c>
      <c r="L47" s="20">
        <f>MAX(I47,J47)</f>
        <v>10.296158795</v>
      </c>
    </row>
    <row r="48" spans="1:12" ht="13.5" customHeight="1" x14ac:dyDescent="0.2">
      <c r="A48" s="68" t="s">
        <v>0</v>
      </c>
      <c r="B48" s="33">
        <f t="shared" ref="B48:H48" si="3">B47</f>
        <v>10.706666666666667</v>
      </c>
      <c r="C48" s="33">
        <f t="shared" si="3"/>
        <v>10.8</v>
      </c>
      <c r="D48" s="33">
        <f t="shared" si="3"/>
        <v>13.3</v>
      </c>
      <c r="E48" s="33">
        <f t="shared" si="3"/>
        <v>14.2</v>
      </c>
      <c r="F48" s="33">
        <f t="shared" si="3"/>
        <v>12.4</v>
      </c>
      <c r="G48" s="33">
        <f t="shared" si="3"/>
        <v>10.706666666666667</v>
      </c>
      <c r="H48" s="33">
        <f t="shared" si="3"/>
        <v>12.166666666666666</v>
      </c>
      <c r="I48" s="5" t="str">
        <f>D9</f>
        <v>NA</v>
      </c>
      <c r="J48" s="33">
        <f>D41</f>
        <v>6.82</v>
      </c>
      <c r="K48" s="13" t="str">
        <f>IF(EXACT(I48,"NA"),"NA",MAX(I48,J48))</f>
        <v>NA</v>
      </c>
      <c r="L48" s="13" t="str">
        <f>IF(EXACT(I48,"NA"),"NA",MAX(I48,J48))</f>
        <v>NA</v>
      </c>
    </row>
    <row r="49" spans="1:1" x14ac:dyDescent="0.2">
      <c r="A49" s="14"/>
    </row>
    <row r="50" spans="1:1" x14ac:dyDescent="0.2">
      <c r="A50" s="14"/>
    </row>
    <row r="93" spans="1:16" ht="12.75" customHeight="1" x14ac:dyDescent="0.2">
      <c r="A93" s="51"/>
    </row>
    <row r="94" spans="1:16" ht="12.75" customHeight="1" x14ac:dyDescent="0.2">
      <c r="A94" s="51"/>
    </row>
    <row r="95" spans="1:16" x14ac:dyDescent="0.2">
      <c r="A95" s="35" t="s">
        <v>69</v>
      </c>
      <c r="B95" s="14"/>
      <c r="C95" s="14"/>
      <c r="D95" s="14"/>
      <c r="E95" s="14"/>
      <c r="F95" s="14"/>
      <c r="G95" s="14"/>
      <c r="H95" s="14"/>
      <c r="I95" s="14"/>
      <c r="J95" s="14"/>
      <c r="K95" s="14"/>
      <c r="L95" s="14"/>
      <c r="M95" s="14"/>
      <c r="N95" s="14"/>
      <c r="O95" s="14"/>
      <c r="P95" s="14"/>
    </row>
    <row r="96" spans="1:16" ht="13.5" customHeight="1" x14ac:dyDescent="0.2">
      <c r="A96" s="1" t="s">
        <v>124</v>
      </c>
      <c r="B96" s="60"/>
      <c r="C96" s="60"/>
      <c r="D96" s="60"/>
      <c r="E96" s="60"/>
      <c r="F96" s="60"/>
      <c r="G96" s="60"/>
      <c r="H96" s="60"/>
      <c r="I96" s="60"/>
      <c r="J96" s="14"/>
      <c r="K96" s="14"/>
      <c r="L96" s="14"/>
      <c r="M96" s="14"/>
      <c r="N96" s="14"/>
      <c r="O96" s="14"/>
      <c r="P96" s="14"/>
    </row>
    <row r="97" spans="1:16" ht="66" customHeight="1" x14ac:dyDescent="0.2">
      <c r="A97" s="4" t="s">
        <v>14</v>
      </c>
      <c r="B97" s="4" t="s">
        <v>66</v>
      </c>
      <c r="C97" s="4" t="s">
        <v>67</v>
      </c>
      <c r="D97" s="4" t="s">
        <v>50</v>
      </c>
      <c r="E97" s="65" t="s">
        <v>104</v>
      </c>
      <c r="F97" s="4" t="s">
        <v>46</v>
      </c>
      <c r="G97" s="4" t="s">
        <v>47</v>
      </c>
      <c r="H97" s="4" t="s">
        <v>48</v>
      </c>
      <c r="I97" s="4" t="s">
        <v>49</v>
      </c>
      <c r="J97" s="6"/>
      <c r="K97" s="6"/>
      <c r="L97" s="6"/>
      <c r="M97" s="6"/>
      <c r="N97" s="6"/>
      <c r="O97" s="6"/>
      <c r="P97" s="6"/>
    </row>
    <row r="98" spans="1:16" ht="12.75" customHeight="1" x14ac:dyDescent="0.2">
      <c r="A98" s="14"/>
      <c r="B98" s="31" t="s">
        <v>8</v>
      </c>
      <c r="C98" s="31" t="s">
        <v>8</v>
      </c>
      <c r="E98" s="31" t="s">
        <v>8</v>
      </c>
      <c r="F98" s="31" t="s">
        <v>8</v>
      </c>
      <c r="G98" s="31" t="s">
        <v>8</v>
      </c>
      <c r="H98" s="31" t="s">
        <v>8</v>
      </c>
      <c r="I98" s="31" t="s">
        <v>8</v>
      </c>
      <c r="J98" s="22"/>
      <c r="K98" s="22"/>
      <c r="L98" s="22"/>
      <c r="M98" s="22"/>
      <c r="N98" s="14"/>
    </row>
    <row r="99" spans="1:16" ht="12.75" customHeight="1" x14ac:dyDescent="0.2">
      <c r="A99" s="18">
        <v>45610</v>
      </c>
      <c r="B99" s="53">
        <v>9.8445060000000009</v>
      </c>
      <c r="C99" s="53"/>
      <c r="D99" s="31"/>
      <c r="E99" s="53">
        <v>10.706666999999999</v>
      </c>
      <c r="F99" s="53">
        <v>0.86216000000000004</v>
      </c>
      <c r="G99" s="53"/>
      <c r="H99" s="53">
        <v>9.8445060000000009</v>
      </c>
      <c r="I99" s="53"/>
      <c r="J99" s="6"/>
      <c r="K99" s="53"/>
      <c r="L99" s="53"/>
      <c r="M99" s="53"/>
    </row>
    <row r="100" spans="1:16" ht="12.75" customHeight="1" x14ac:dyDescent="0.2">
      <c r="A100" s="18">
        <v>45617</v>
      </c>
      <c r="B100" s="53">
        <v>9.7645060000000008</v>
      </c>
      <c r="C100" s="53"/>
      <c r="D100" s="31"/>
      <c r="E100" s="53">
        <v>10.706666999999999</v>
      </c>
      <c r="F100" s="53">
        <v>0.94216</v>
      </c>
      <c r="G100" s="53"/>
      <c r="H100" s="53">
        <v>9.7645060000000008</v>
      </c>
      <c r="I100" s="53"/>
      <c r="J100" s="6"/>
      <c r="K100" s="53"/>
      <c r="L100" s="53"/>
      <c r="M100" s="53"/>
      <c r="N100" s="14"/>
    </row>
    <row r="101" spans="1:16" ht="12.75" customHeight="1" x14ac:dyDescent="0.2">
      <c r="A101" s="18">
        <v>45624</v>
      </c>
      <c r="B101" s="53">
        <v>9.8495059999999999</v>
      </c>
      <c r="C101" s="53"/>
      <c r="D101" s="31"/>
      <c r="E101" s="53">
        <v>10.706666999999999</v>
      </c>
      <c r="F101" s="53">
        <v>0.85716000000000003</v>
      </c>
      <c r="G101" s="53"/>
      <c r="H101" s="53">
        <v>9.8495059999999999</v>
      </c>
      <c r="I101" s="53"/>
      <c r="J101" s="6"/>
      <c r="K101" s="53"/>
      <c r="L101" s="53"/>
      <c r="M101" s="53"/>
      <c r="N101" s="14"/>
    </row>
    <row r="102" spans="1:16" ht="12.75" customHeight="1" x14ac:dyDescent="0.2">
      <c r="A102" s="18">
        <v>45631</v>
      </c>
      <c r="B102" s="53">
        <v>9.778988</v>
      </c>
      <c r="C102" s="53"/>
      <c r="D102" s="31"/>
      <c r="E102" s="53">
        <v>10.706666999999999</v>
      </c>
      <c r="F102" s="53">
        <v>0.927678</v>
      </c>
      <c r="G102" s="53"/>
      <c r="H102" s="53">
        <v>9.778988</v>
      </c>
      <c r="I102" s="53"/>
      <c r="J102" s="6"/>
      <c r="K102" s="53"/>
      <c r="L102" s="53"/>
      <c r="M102" s="53"/>
      <c r="N102" s="14"/>
    </row>
    <row r="103" spans="1:16" ht="12.75" customHeight="1" x14ac:dyDescent="0.2">
      <c r="A103" s="18">
        <v>45638</v>
      </c>
      <c r="B103" s="53">
        <v>9.8251950000000008</v>
      </c>
      <c r="C103" s="53"/>
      <c r="D103" s="31"/>
      <c r="E103" s="53">
        <v>10.706666999999999</v>
      </c>
      <c r="F103" s="53">
        <v>0.881471</v>
      </c>
      <c r="G103" s="53"/>
      <c r="H103" s="53">
        <v>9.8251950000000008</v>
      </c>
      <c r="I103" s="53"/>
      <c r="J103" s="6"/>
      <c r="K103" s="53"/>
      <c r="L103" s="53"/>
      <c r="M103" s="53"/>
      <c r="N103" s="14"/>
    </row>
    <row r="104" spans="1:16" ht="12.75" customHeight="1" x14ac:dyDescent="0.2">
      <c r="A104" s="18">
        <v>45645</v>
      </c>
      <c r="B104" s="53">
        <v>9.5403780000000005</v>
      </c>
      <c r="C104" s="53"/>
      <c r="D104" s="31"/>
      <c r="E104" s="53">
        <v>10.706666999999999</v>
      </c>
      <c r="F104" s="53">
        <v>1.1662889999999999</v>
      </c>
      <c r="G104" s="53"/>
      <c r="H104" s="53">
        <v>9.5403780000000005</v>
      </c>
      <c r="I104" s="53"/>
      <c r="J104" s="6"/>
      <c r="K104" s="53"/>
      <c r="L104" s="53"/>
      <c r="M104" s="53"/>
      <c r="N104" s="14"/>
    </row>
    <row r="105" spans="1:16" ht="12.75" customHeight="1" x14ac:dyDescent="0.2">
      <c r="A105" s="18">
        <v>45652</v>
      </c>
      <c r="B105" s="53">
        <v>9.8174469999999996</v>
      </c>
      <c r="C105" s="53"/>
      <c r="D105" s="31"/>
      <c r="E105" s="53">
        <v>10.706666999999999</v>
      </c>
      <c r="F105" s="53">
        <v>0.88922000000000001</v>
      </c>
      <c r="G105" s="53"/>
      <c r="H105" s="53">
        <v>9.8174469999999996</v>
      </c>
      <c r="I105" s="53"/>
      <c r="J105" s="6"/>
      <c r="K105" s="53"/>
      <c r="L105" s="53"/>
      <c r="M105" s="53"/>
      <c r="N105" s="14"/>
    </row>
    <row r="106" spans="1:16" ht="12.75" customHeight="1" x14ac:dyDescent="0.2">
      <c r="A106" s="18">
        <v>45659</v>
      </c>
      <c r="B106" s="53">
        <v>9.9627920000000003</v>
      </c>
      <c r="C106" s="53"/>
      <c r="D106" s="31"/>
      <c r="E106" s="53">
        <v>10.706666999999999</v>
      </c>
      <c r="F106" s="53">
        <v>0.74387499999999995</v>
      </c>
      <c r="G106" s="53"/>
      <c r="H106" s="53">
        <v>9.9627920000000003</v>
      </c>
      <c r="I106" s="53"/>
      <c r="J106" s="6"/>
      <c r="K106" s="53"/>
      <c r="L106" s="53"/>
      <c r="M106" s="53"/>
      <c r="N106" s="14"/>
    </row>
    <row r="107" spans="1:16" ht="12.75" customHeight="1" x14ac:dyDescent="0.2">
      <c r="A107" s="18">
        <v>45666</v>
      </c>
      <c r="B107" s="53">
        <v>9.8259570000000007</v>
      </c>
      <c r="C107" s="53"/>
      <c r="D107" s="31"/>
      <c r="E107" s="53">
        <v>10.706666999999999</v>
      </c>
      <c r="F107" s="53">
        <v>0.88070999999999999</v>
      </c>
      <c r="G107" s="53"/>
      <c r="H107" s="53">
        <v>9.8259570000000007</v>
      </c>
      <c r="I107" s="53"/>
      <c r="J107" s="6"/>
      <c r="K107" s="53"/>
      <c r="L107" s="53"/>
      <c r="M107" s="53"/>
      <c r="N107" s="14"/>
    </row>
    <row r="108" spans="1:16" ht="12.75" customHeight="1" x14ac:dyDescent="0.2">
      <c r="A108" s="18">
        <v>45673</v>
      </c>
      <c r="B108" s="53">
        <v>9.798254</v>
      </c>
      <c r="C108" s="53"/>
      <c r="D108" s="31"/>
      <c r="E108" s="53">
        <v>10.706666999999999</v>
      </c>
      <c r="F108" s="53">
        <v>0.90841300000000003</v>
      </c>
      <c r="G108" s="53"/>
      <c r="H108" s="53">
        <v>9.798254</v>
      </c>
      <c r="I108" s="53"/>
      <c r="J108" s="6"/>
      <c r="K108" s="53"/>
      <c r="L108" s="53"/>
      <c r="M108" s="53"/>
      <c r="N108" s="14"/>
    </row>
    <row r="109" spans="1:16" ht="12.75" customHeight="1" x14ac:dyDescent="0.2">
      <c r="A109" s="18">
        <v>45680</v>
      </c>
      <c r="B109" s="53">
        <v>10.006961</v>
      </c>
      <c r="C109" s="53"/>
      <c r="D109" s="31"/>
      <c r="E109" s="53">
        <v>10.706666999999999</v>
      </c>
      <c r="F109" s="53">
        <v>0.69970600000000005</v>
      </c>
      <c r="G109" s="53"/>
      <c r="H109" s="53">
        <v>10.006961</v>
      </c>
      <c r="I109" s="53"/>
      <c r="J109" s="6"/>
      <c r="K109" s="53"/>
      <c r="L109" s="53"/>
      <c r="M109" s="53"/>
      <c r="N109" s="14"/>
    </row>
    <row r="110" spans="1:16" ht="12.75" customHeight="1" x14ac:dyDescent="0.2">
      <c r="A110" s="18">
        <v>45687</v>
      </c>
      <c r="B110" s="53">
        <v>10.022812</v>
      </c>
      <c r="C110" s="53"/>
      <c r="D110" s="31"/>
      <c r="E110" s="53">
        <v>10.706666999999999</v>
      </c>
      <c r="F110" s="53">
        <v>0.68385499999999999</v>
      </c>
      <c r="G110" s="53"/>
      <c r="H110" s="53">
        <v>10.022812</v>
      </c>
      <c r="I110" s="53"/>
      <c r="J110" s="6"/>
      <c r="K110" s="53"/>
      <c r="L110" s="53"/>
      <c r="M110" s="53"/>
      <c r="N110" s="14"/>
    </row>
    <row r="111" spans="1:16" ht="12.75" customHeight="1" x14ac:dyDescent="0.2">
      <c r="A111" s="18">
        <v>45694</v>
      </c>
      <c r="B111" s="53">
        <v>10.048985</v>
      </c>
      <c r="C111" s="53"/>
      <c r="D111" s="31"/>
      <c r="E111" s="53">
        <v>10.706666999999999</v>
      </c>
      <c r="F111" s="53">
        <v>0.65768199999999999</v>
      </c>
      <c r="G111" s="53"/>
      <c r="H111" s="53">
        <v>10.048985</v>
      </c>
      <c r="I111" s="53"/>
      <c r="J111" s="6"/>
      <c r="K111" s="53"/>
      <c r="L111" s="53"/>
      <c r="M111" s="53"/>
      <c r="N111" s="14"/>
    </row>
    <row r="112" spans="1:16" ht="12.75" customHeight="1" x14ac:dyDescent="0.2">
      <c r="A112" s="18">
        <v>45701</v>
      </c>
      <c r="B112" s="53">
        <v>9.9624469999999992</v>
      </c>
      <c r="C112" s="53"/>
      <c r="D112" s="31"/>
      <c r="E112" s="53">
        <v>10.706666999999999</v>
      </c>
      <c r="F112" s="53">
        <v>0.74421999999999999</v>
      </c>
      <c r="G112" s="53"/>
      <c r="H112" s="53">
        <v>9.9624469999999992</v>
      </c>
      <c r="I112" s="53"/>
      <c r="J112" s="6"/>
      <c r="K112" s="53"/>
      <c r="L112" s="53"/>
      <c r="M112" s="53"/>
      <c r="N112" s="14"/>
    </row>
    <row r="113" spans="1:14" ht="12.75" customHeight="1" x14ac:dyDescent="0.2">
      <c r="A113" s="18">
        <v>45708</v>
      </c>
      <c r="B113" s="53">
        <v>10.120146999999999</v>
      </c>
      <c r="C113" s="53"/>
      <c r="D113" s="31"/>
      <c r="E113" s="53">
        <v>10.706666999999999</v>
      </c>
      <c r="F113" s="53">
        <v>0.58651900000000001</v>
      </c>
      <c r="G113" s="53"/>
      <c r="H113" s="53">
        <v>10.120146999999999</v>
      </c>
      <c r="I113" s="53"/>
      <c r="J113" s="6"/>
      <c r="K113" s="53"/>
      <c r="L113" s="53"/>
      <c r="M113" s="53"/>
      <c r="N113" s="14"/>
    </row>
    <row r="114" spans="1:14" ht="12.75" customHeight="1" x14ac:dyDescent="0.2">
      <c r="A114" s="18">
        <v>45715</v>
      </c>
      <c r="B114" s="53">
        <v>9.9682650000000006</v>
      </c>
      <c r="C114" s="53"/>
      <c r="D114" s="31"/>
      <c r="E114" s="53">
        <v>10.706666999999999</v>
      </c>
      <c r="F114" s="53">
        <v>0.73840099999999997</v>
      </c>
      <c r="G114" s="53"/>
      <c r="H114" s="53">
        <v>9.9682650000000006</v>
      </c>
      <c r="I114" s="53"/>
      <c r="K114" s="53"/>
      <c r="L114" s="53"/>
      <c r="M114" s="53"/>
    </row>
    <row r="115" spans="1:14" ht="12.75" customHeight="1" x14ac:dyDescent="0.2">
      <c r="A115" s="18">
        <v>45722</v>
      </c>
      <c r="B115" s="53">
        <v>9.818702</v>
      </c>
      <c r="C115" s="53"/>
      <c r="D115" s="31"/>
      <c r="E115" s="53">
        <v>10.706666999999999</v>
      </c>
      <c r="F115" s="53">
        <v>0.88796399999999998</v>
      </c>
      <c r="G115" s="53"/>
      <c r="H115" s="53">
        <v>9.818702</v>
      </c>
      <c r="I115" s="53"/>
      <c r="J115" s="6"/>
      <c r="K115" s="53"/>
      <c r="L115" s="53"/>
      <c r="M115" s="53"/>
      <c r="N115" s="14"/>
    </row>
    <row r="116" spans="1:14" ht="12.75" customHeight="1" x14ac:dyDescent="0.2">
      <c r="A116" s="18">
        <v>45729</v>
      </c>
      <c r="B116" s="53">
        <v>9.7609870000000001</v>
      </c>
      <c r="C116" s="53"/>
      <c r="D116" s="31"/>
      <c r="E116" s="53">
        <v>10.706666999999999</v>
      </c>
      <c r="F116" s="53">
        <v>0.94567900000000005</v>
      </c>
      <c r="G116" s="53"/>
      <c r="H116" s="53">
        <v>9.7609870000000001</v>
      </c>
      <c r="I116" s="53"/>
      <c r="J116" s="6"/>
      <c r="K116" s="53"/>
      <c r="L116" s="53"/>
      <c r="M116" s="53"/>
    </row>
    <row r="117" spans="1:14" ht="12.75" customHeight="1" x14ac:dyDescent="0.2">
      <c r="A117" s="18">
        <v>45736</v>
      </c>
      <c r="B117" s="53">
        <v>9.8033629999999992</v>
      </c>
      <c r="C117" s="53"/>
      <c r="D117" s="31"/>
      <c r="E117" s="53">
        <v>10.706666999999999</v>
      </c>
      <c r="F117" s="53">
        <v>0.903304</v>
      </c>
      <c r="G117" s="53"/>
      <c r="H117" s="53">
        <v>9.8033629999999992</v>
      </c>
      <c r="I117" s="53"/>
      <c r="J117" s="6"/>
      <c r="K117" s="53"/>
      <c r="L117" s="53"/>
      <c r="M117" s="53"/>
      <c r="N117" s="14"/>
    </row>
    <row r="118" spans="1:14" ht="12.75" customHeight="1" x14ac:dyDescent="0.2">
      <c r="A118" s="18">
        <v>45743</v>
      </c>
      <c r="B118" s="53">
        <v>9.8478910000000006</v>
      </c>
      <c r="C118" s="53"/>
      <c r="D118" s="31"/>
      <c r="E118" s="53">
        <v>10.706666999999999</v>
      </c>
      <c r="F118" s="53">
        <v>0.85877499999999996</v>
      </c>
      <c r="G118" s="53"/>
      <c r="H118" s="53">
        <v>9.8478910000000006</v>
      </c>
      <c r="I118" s="53"/>
      <c r="J118" s="6"/>
      <c r="K118" s="53"/>
      <c r="L118" s="53"/>
      <c r="M118" s="53"/>
      <c r="N118" s="14"/>
    </row>
    <row r="119" spans="1:14" ht="12.75" customHeight="1" x14ac:dyDescent="0.2">
      <c r="A119" s="18">
        <v>45750</v>
      </c>
      <c r="B119" s="53">
        <v>9.8796630000000007</v>
      </c>
      <c r="C119" s="53"/>
      <c r="D119" s="31"/>
      <c r="E119" s="53">
        <v>10.706666999999999</v>
      </c>
      <c r="F119" s="53">
        <v>0.82700399999999996</v>
      </c>
      <c r="G119" s="53"/>
      <c r="H119" s="53">
        <v>9.8796630000000007</v>
      </c>
      <c r="I119" s="53"/>
      <c r="J119" s="6"/>
      <c r="K119" s="53"/>
      <c r="L119" s="53"/>
      <c r="M119" s="53"/>
      <c r="N119" s="14"/>
    </row>
    <row r="120" spans="1:14" ht="12.75" customHeight="1" x14ac:dyDescent="0.2">
      <c r="A120" s="18">
        <v>45757</v>
      </c>
      <c r="B120" s="53">
        <v>9.7821420000000003</v>
      </c>
      <c r="C120" s="53"/>
      <c r="D120" s="31"/>
      <c r="E120" s="53">
        <v>10.706666999999999</v>
      </c>
      <c r="F120" s="53">
        <v>0.92452400000000001</v>
      </c>
      <c r="G120" s="53"/>
      <c r="H120" s="53">
        <v>9.7821420000000003</v>
      </c>
      <c r="I120" s="53"/>
      <c r="J120" s="6"/>
      <c r="K120" s="53"/>
      <c r="L120" s="53"/>
      <c r="M120" s="53"/>
    </row>
    <row r="121" spans="1:14" ht="12.75" customHeight="1" x14ac:dyDescent="0.2">
      <c r="A121" s="18">
        <v>45764</v>
      </c>
      <c r="B121" s="53">
        <v>9.9848669999999995</v>
      </c>
      <c r="C121" s="53"/>
      <c r="D121" s="31"/>
      <c r="E121" s="53">
        <v>10.706666999999999</v>
      </c>
      <c r="F121" s="53">
        <v>0.72179899999999997</v>
      </c>
      <c r="G121" s="53"/>
      <c r="H121" s="53">
        <v>9.9848669999999995</v>
      </c>
      <c r="I121" s="53"/>
      <c r="J121" s="6"/>
      <c r="K121" s="53"/>
      <c r="L121" s="53"/>
      <c r="M121" s="53"/>
      <c r="N121" s="14"/>
    </row>
    <row r="122" spans="1:14" ht="12.75" customHeight="1" x14ac:dyDescent="0.2">
      <c r="A122" s="18">
        <v>45771</v>
      </c>
      <c r="B122" s="53">
        <v>10.025653999999999</v>
      </c>
      <c r="C122" s="53"/>
      <c r="D122" s="31"/>
      <c r="E122" s="53">
        <v>10.706666999999999</v>
      </c>
      <c r="F122" s="53">
        <v>0.68101199999999995</v>
      </c>
      <c r="G122" s="53"/>
      <c r="H122" s="53">
        <v>10.025653999999999</v>
      </c>
      <c r="I122" s="53"/>
      <c r="J122" s="6"/>
      <c r="K122" s="53"/>
      <c r="L122" s="53"/>
      <c r="M122" s="53"/>
      <c r="N122" s="14"/>
    </row>
    <row r="123" spans="1:14" ht="12.75" customHeight="1" x14ac:dyDescent="0.2">
      <c r="A123" s="18">
        <v>45778</v>
      </c>
      <c r="B123" s="53">
        <v>9.9467610000000004</v>
      </c>
      <c r="C123" s="53"/>
      <c r="D123" s="31"/>
      <c r="E123" s="53">
        <v>10.706666999999999</v>
      </c>
      <c r="F123" s="53">
        <v>0.75990500000000005</v>
      </c>
      <c r="G123" s="53"/>
      <c r="H123" s="53">
        <v>9.9467610000000004</v>
      </c>
      <c r="I123" s="53"/>
      <c r="J123" s="6"/>
      <c r="K123" s="53"/>
      <c r="L123" s="53"/>
      <c r="M123" s="53"/>
      <c r="N123" s="14"/>
    </row>
    <row r="124" spans="1:14" ht="12.75" customHeight="1" x14ac:dyDescent="0.2">
      <c r="A124" s="18">
        <v>45785</v>
      </c>
      <c r="B124" s="53">
        <v>9.9772859999999994</v>
      </c>
      <c r="C124" s="53"/>
      <c r="D124" s="31"/>
      <c r="E124" s="53">
        <v>10.706666999999999</v>
      </c>
      <c r="F124" s="53">
        <v>0.72938099999999995</v>
      </c>
      <c r="G124" s="53"/>
      <c r="H124" s="53">
        <v>9.9772859999999994</v>
      </c>
      <c r="I124" s="53"/>
      <c r="J124" s="6"/>
      <c r="K124" s="53"/>
      <c r="L124" s="53"/>
      <c r="M124" s="53"/>
    </row>
    <row r="125" spans="1:14" ht="12.75" customHeight="1" x14ac:dyDescent="0.2">
      <c r="A125" s="18">
        <v>45792</v>
      </c>
      <c r="B125" s="53">
        <v>10.007313999999999</v>
      </c>
      <c r="C125" s="53"/>
      <c r="D125" s="31"/>
      <c r="E125" s="53">
        <v>10.706666999999999</v>
      </c>
      <c r="F125" s="53">
        <v>0.69935199999999997</v>
      </c>
      <c r="G125" s="53"/>
      <c r="H125" s="53">
        <v>10.007313999999999</v>
      </c>
      <c r="I125" s="53"/>
      <c r="J125" s="6"/>
      <c r="K125" s="53"/>
      <c r="L125" s="53"/>
      <c r="M125" s="53"/>
      <c r="N125" s="14"/>
    </row>
    <row r="126" spans="1:14" ht="12.75" customHeight="1" x14ac:dyDescent="0.2">
      <c r="A126" s="18">
        <v>45799</v>
      </c>
      <c r="B126" s="53">
        <v>10.161607</v>
      </c>
      <c r="C126" s="53"/>
      <c r="D126" s="31"/>
      <c r="E126" s="53">
        <v>10.706666999999999</v>
      </c>
      <c r="F126" s="53">
        <v>0.54505999999999999</v>
      </c>
      <c r="G126" s="53"/>
      <c r="H126" s="53">
        <v>10.161607</v>
      </c>
      <c r="I126" s="53"/>
      <c r="J126" s="6"/>
      <c r="K126" s="53"/>
      <c r="L126" s="53"/>
      <c r="M126" s="53"/>
      <c r="N126" s="14"/>
    </row>
    <row r="127" spans="1:14" ht="12.75" customHeight="1" x14ac:dyDescent="0.2">
      <c r="A127" s="18">
        <v>45806</v>
      </c>
      <c r="B127" s="53">
        <v>10.066988</v>
      </c>
      <c r="C127" s="53"/>
      <c r="D127" s="31"/>
      <c r="E127" s="53">
        <v>10.706666999999999</v>
      </c>
      <c r="F127" s="53">
        <v>0.639679</v>
      </c>
      <c r="G127" s="53"/>
      <c r="H127" s="53">
        <v>10.066988</v>
      </c>
      <c r="I127" s="53"/>
      <c r="J127" s="6"/>
      <c r="K127" s="53"/>
      <c r="L127" s="53"/>
      <c r="M127" s="53"/>
      <c r="N127" s="14"/>
    </row>
    <row r="128" spans="1:14" ht="12.75" customHeight="1" x14ac:dyDescent="0.2">
      <c r="A128" s="18">
        <v>45813</v>
      </c>
      <c r="B128" s="53">
        <v>10.184385000000001</v>
      </c>
      <c r="C128" s="53"/>
      <c r="D128" s="31"/>
      <c r="E128" s="53">
        <v>10.706666999999999</v>
      </c>
      <c r="F128" s="53">
        <v>0.52228200000000002</v>
      </c>
      <c r="G128" s="53"/>
      <c r="H128" s="53">
        <v>10.184385000000001</v>
      </c>
      <c r="I128" s="53"/>
      <c r="J128" s="6"/>
      <c r="K128" s="53"/>
      <c r="L128" s="53"/>
      <c r="M128" s="53"/>
      <c r="N128" s="14"/>
    </row>
    <row r="129" spans="1:14" ht="12.75" customHeight="1" x14ac:dyDescent="0.2">
      <c r="A129" s="18">
        <v>45820</v>
      </c>
      <c r="B129" s="53">
        <v>10.135403</v>
      </c>
      <c r="C129" s="53"/>
      <c r="D129" s="31"/>
      <c r="E129" s="53">
        <v>10.706666999999999</v>
      </c>
      <c r="F129" s="53">
        <v>0.57126399999999999</v>
      </c>
      <c r="G129" s="53"/>
      <c r="H129" s="53">
        <v>10.135403</v>
      </c>
      <c r="I129" s="53"/>
      <c r="J129" s="6"/>
      <c r="K129" s="53"/>
      <c r="L129" s="53"/>
      <c r="M129" s="53"/>
      <c r="N129" s="14"/>
    </row>
    <row r="130" spans="1:14" ht="12.75" customHeight="1" x14ac:dyDescent="0.2">
      <c r="A130" s="18">
        <v>45827</v>
      </c>
      <c r="B130" s="53">
        <v>10.456339</v>
      </c>
      <c r="C130" s="53"/>
      <c r="D130" s="31"/>
      <c r="E130" s="53">
        <v>10.706666999999999</v>
      </c>
      <c r="F130" s="53">
        <v>0.25032799999999999</v>
      </c>
      <c r="G130" s="53"/>
      <c r="H130" s="53">
        <v>10.456339</v>
      </c>
      <c r="I130" s="53"/>
      <c r="J130" s="6"/>
      <c r="K130" s="53"/>
      <c r="L130" s="53"/>
      <c r="M130" s="53"/>
    </row>
    <row r="131" spans="1:14" ht="12.75" customHeight="1" x14ac:dyDescent="0.2">
      <c r="A131" s="18">
        <v>45834</v>
      </c>
      <c r="B131" s="53">
        <v>10.052409000000001</v>
      </c>
      <c r="C131" s="53"/>
      <c r="D131" s="31"/>
      <c r="E131" s="53">
        <v>10.706666999999999</v>
      </c>
      <c r="F131" s="53">
        <v>0.65425800000000001</v>
      </c>
      <c r="G131" s="53"/>
      <c r="H131" s="53">
        <v>10.052409000000001</v>
      </c>
      <c r="I131" s="53"/>
      <c r="J131" s="6"/>
      <c r="K131" s="53"/>
      <c r="L131" s="53"/>
      <c r="M131" s="53"/>
    </row>
    <row r="132" spans="1:14" ht="12.75" customHeight="1" x14ac:dyDescent="0.2">
      <c r="A132" s="18">
        <v>45841</v>
      </c>
      <c r="B132" s="53">
        <v>10.344574</v>
      </c>
      <c r="C132" s="53"/>
      <c r="D132" s="31"/>
      <c r="E132" s="53">
        <v>10.706666999999999</v>
      </c>
      <c r="F132" s="53">
        <v>0.362093</v>
      </c>
      <c r="G132" s="53"/>
      <c r="H132" s="53">
        <v>10.344574</v>
      </c>
      <c r="I132" s="53"/>
      <c r="J132" s="6"/>
      <c r="K132" s="53"/>
      <c r="L132" s="53"/>
      <c r="M132" s="53"/>
      <c r="N132" s="14"/>
    </row>
    <row r="133" spans="1:14" ht="12.75" customHeight="1" x14ac:dyDescent="0.2">
      <c r="A133" s="18">
        <v>45848</v>
      </c>
      <c r="B133" s="53">
        <v>10.115240999999999</v>
      </c>
      <c r="C133" s="53"/>
      <c r="D133" s="31"/>
      <c r="E133" s="53">
        <v>10.706666999999999</v>
      </c>
      <c r="F133" s="53">
        <v>0.59142499999999998</v>
      </c>
      <c r="G133" s="53"/>
      <c r="H133" s="53">
        <v>10.115240999999999</v>
      </c>
      <c r="I133" s="53"/>
      <c r="J133" s="6"/>
      <c r="K133" s="53"/>
      <c r="L133" s="53"/>
      <c r="M133" s="53"/>
      <c r="N133" s="14"/>
    </row>
    <row r="134" spans="1:14" ht="12.75" customHeight="1" x14ac:dyDescent="0.2">
      <c r="A134" s="18">
        <v>45855</v>
      </c>
      <c r="B134" s="53">
        <v>10.247254999999999</v>
      </c>
      <c r="C134" s="53"/>
      <c r="D134" s="31"/>
      <c r="E134" s="53">
        <v>10.706666999999999</v>
      </c>
      <c r="F134" s="53">
        <v>0.45941100000000001</v>
      </c>
      <c r="G134" s="53"/>
      <c r="H134" s="53">
        <v>10.247254999999999</v>
      </c>
      <c r="I134" s="53"/>
      <c r="J134" s="6"/>
      <c r="K134" s="53"/>
      <c r="L134" s="53"/>
      <c r="M134" s="53"/>
      <c r="N134" s="14"/>
    </row>
    <row r="135" spans="1:14" ht="12.75" customHeight="1" x14ac:dyDescent="0.2">
      <c r="A135" s="18">
        <v>45862</v>
      </c>
      <c r="B135" s="53">
        <v>10.299585</v>
      </c>
      <c r="C135" s="53"/>
      <c r="D135" s="31"/>
      <c r="E135" s="53">
        <v>10.706666999999999</v>
      </c>
      <c r="F135" s="53">
        <v>0.407082</v>
      </c>
      <c r="G135" s="53"/>
      <c r="H135" s="53">
        <v>10.299585</v>
      </c>
      <c r="I135" s="53"/>
      <c r="J135" s="6"/>
      <c r="K135" s="53"/>
      <c r="L135" s="53"/>
      <c r="M135" s="53"/>
      <c r="N135" s="14"/>
    </row>
    <row r="136" spans="1:14" ht="12.75" customHeight="1" x14ac:dyDescent="0.2">
      <c r="A136" s="18">
        <v>45869</v>
      </c>
      <c r="B136" s="53">
        <v>10.074234000000001</v>
      </c>
      <c r="C136" s="53"/>
      <c r="D136" s="31"/>
      <c r="E136" s="53">
        <v>10.706666999999999</v>
      </c>
      <c r="F136" s="53">
        <v>0.63243199999999999</v>
      </c>
      <c r="G136" s="53"/>
      <c r="H136" s="53">
        <v>10.074234000000001</v>
      </c>
      <c r="I136" s="53"/>
      <c r="J136" s="6"/>
      <c r="K136" s="53"/>
      <c r="L136" s="53"/>
      <c r="M136" s="53"/>
      <c r="N136" s="14"/>
    </row>
    <row r="137" spans="1:14" ht="12.75" customHeight="1" x14ac:dyDescent="0.2">
      <c r="A137" s="18">
        <v>45876</v>
      </c>
      <c r="B137" s="53">
        <v>10.108167999999999</v>
      </c>
      <c r="C137" s="53"/>
      <c r="D137" s="31"/>
      <c r="E137" s="53">
        <v>10.706666999999999</v>
      </c>
      <c r="F137" s="53">
        <v>0.598499</v>
      </c>
      <c r="G137" s="53"/>
      <c r="H137" s="53">
        <v>10.108167999999999</v>
      </c>
      <c r="I137" s="53"/>
      <c r="J137" s="6"/>
      <c r="K137" s="53"/>
      <c r="L137" s="53"/>
      <c r="M137" s="53"/>
      <c r="N137" s="14"/>
    </row>
    <row r="138" spans="1:14" ht="12.75" customHeight="1" x14ac:dyDescent="0.2">
      <c r="A138" s="18">
        <v>45883</v>
      </c>
      <c r="B138" s="53">
        <v>10.240501999999999</v>
      </c>
      <c r="C138" s="53"/>
      <c r="D138" s="31"/>
      <c r="E138" s="53">
        <v>10.706666999999999</v>
      </c>
      <c r="F138" s="53">
        <v>0.46616400000000002</v>
      </c>
      <c r="G138" s="53"/>
      <c r="H138" s="53">
        <v>10.240501999999999</v>
      </c>
      <c r="I138" s="53"/>
      <c r="J138" s="6"/>
      <c r="K138" s="53"/>
      <c r="L138" s="53"/>
      <c r="M138" s="53"/>
      <c r="N138" s="14"/>
    </row>
    <row r="139" spans="1:14" ht="12.75" customHeight="1" x14ac:dyDescent="0.2">
      <c r="A139" s="18">
        <v>45890</v>
      </c>
      <c r="B139" s="53">
        <v>10.362822</v>
      </c>
      <c r="C139" s="53"/>
      <c r="D139" s="31"/>
      <c r="E139" s="53">
        <v>10.706666999999999</v>
      </c>
      <c r="F139" s="53">
        <v>0.34384500000000001</v>
      </c>
      <c r="G139" s="53"/>
      <c r="H139" s="53">
        <v>10.362822</v>
      </c>
      <c r="I139" s="53"/>
      <c r="J139" s="6"/>
      <c r="K139" s="53"/>
      <c r="L139" s="53"/>
      <c r="M139" s="53"/>
      <c r="N139" s="14"/>
    </row>
    <row r="140" spans="1:14" ht="12.75" customHeight="1" x14ac:dyDescent="0.2">
      <c r="A140" s="18">
        <v>45897</v>
      </c>
      <c r="B140" s="53">
        <v>10.371617000000001</v>
      </c>
      <c r="C140" s="53"/>
      <c r="D140" s="31"/>
      <c r="E140" s="53">
        <v>10.706666999999999</v>
      </c>
      <c r="F140" s="53">
        <v>0.33504899999999999</v>
      </c>
      <c r="G140" s="53"/>
      <c r="H140" s="53">
        <v>10.371617000000001</v>
      </c>
      <c r="I140" s="53"/>
      <c r="J140" s="6"/>
      <c r="K140" s="53"/>
      <c r="L140" s="53"/>
      <c r="M140" s="53"/>
      <c r="N140" s="14"/>
    </row>
    <row r="141" spans="1:14" ht="12.75" customHeight="1" x14ac:dyDescent="0.2">
      <c r="A141" s="18">
        <v>45904</v>
      </c>
      <c r="B141" s="53">
        <v>10.336563999999999</v>
      </c>
      <c r="C141" s="53"/>
      <c r="D141" s="18"/>
      <c r="E141" s="53">
        <v>10.706666999999999</v>
      </c>
      <c r="F141" s="53">
        <v>0.37010300000000002</v>
      </c>
      <c r="G141" s="53"/>
      <c r="H141" s="53">
        <v>10.336563999999999</v>
      </c>
      <c r="I141" s="53"/>
      <c r="J141" s="6"/>
      <c r="K141" s="53"/>
      <c r="L141" s="53"/>
      <c r="M141" s="53"/>
      <c r="N141" s="14"/>
    </row>
    <row r="142" spans="1:14" ht="12.75" customHeight="1" x14ac:dyDescent="0.2">
      <c r="A142" s="18">
        <v>45911</v>
      </c>
      <c r="B142" s="53">
        <v>10.374476</v>
      </c>
      <c r="C142" s="53"/>
      <c r="D142" s="18"/>
      <c r="E142" s="53">
        <v>10.706666999999999</v>
      </c>
      <c r="F142" s="53">
        <v>0.33218999999999999</v>
      </c>
      <c r="G142" s="53"/>
      <c r="H142" s="53">
        <v>10.374476</v>
      </c>
      <c r="I142" s="53"/>
      <c r="J142" s="6"/>
      <c r="K142" s="53"/>
      <c r="L142" s="53"/>
      <c r="M142" s="53"/>
      <c r="N142" s="14"/>
    </row>
    <row r="143" spans="1:14" ht="12.75" customHeight="1" x14ac:dyDescent="0.2">
      <c r="A143" s="18">
        <v>45918</v>
      </c>
      <c r="B143" s="53">
        <v>10.420232</v>
      </c>
      <c r="C143" s="53"/>
      <c r="D143" s="18"/>
      <c r="E143" s="53">
        <v>10.706666999999999</v>
      </c>
      <c r="F143" s="53">
        <v>0.286435</v>
      </c>
      <c r="G143" s="53"/>
      <c r="H143" s="53">
        <v>10.420232</v>
      </c>
      <c r="I143" s="53"/>
      <c r="J143" s="6"/>
      <c r="K143" s="53"/>
      <c r="L143" s="53"/>
      <c r="M143" s="53"/>
      <c r="N143" s="14"/>
    </row>
    <row r="144" spans="1:14" ht="12.75" customHeight="1" x14ac:dyDescent="0.2">
      <c r="A144" s="18">
        <v>45925</v>
      </c>
      <c r="B144" s="53">
        <v>10.244913</v>
      </c>
      <c r="C144" s="53"/>
      <c r="D144" s="18"/>
      <c r="E144" s="53">
        <v>10.706666999999999</v>
      </c>
      <c r="F144" s="53">
        <v>0.461754</v>
      </c>
      <c r="G144" s="53"/>
      <c r="H144" s="53">
        <v>10.244913</v>
      </c>
      <c r="I144" s="53"/>
      <c r="J144" s="6"/>
      <c r="K144" s="53"/>
      <c r="L144" s="53"/>
      <c r="M144" s="53"/>
      <c r="N144" s="14"/>
    </row>
    <row r="145" spans="1:17" ht="12.75" customHeight="1" x14ac:dyDescent="0.2">
      <c r="A145" s="18">
        <v>45932</v>
      </c>
      <c r="B145" s="53">
        <v>10.37102</v>
      </c>
      <c r="C145" s="53"/>
      <c r="D145" s="18"/>
      <c r="E145" s="53">
        <v>10.706666999999999</v>
      </c>
      <c r="F145" s="53">
        <v>0.335646</v>
      </c>
      <c r="G145" s="53"/>
      <c r="H145" s="53">
        <v>10.37102</v>
      </c>
      <c r="I145" s="53"/>
      <c r="J145" s="6"/>
      <c r="K145" s="53"/>
      <c r="L145" s="53"/>
      <c r="M145" s="53"/>
      <c r="N145" s="14"/>
    </row>
    <row r="146" spans="1:17" ht="12.75" customHeight="1" x14ac:dyDescent="0.2">
      <c r="A146" s="18">
        <v>45939</v>
      </c>
      <c r="B146" s="53">
        <v>10.341196</v>
      </c>
      <c r="C146" s="53"/>
      <c r="D146" s="18"/>
      <c r="E146" s="53">
        <v>10.706666999999999</v>
      </c>
      <c r="F146" s="53">
        <v>0.36547000000000002</v>
      </c>
      <c r="G146" s="53"/>
      <c r="H146" s="53">
        <v>10.341196</v>
      </c>
      <c r="I146" s="53"/>
      <c r="J146" s="6"/>
      <c r="K146" s="53"/>
      <c r="L146" s="53"/>
      <c r="M146" s="53"/>
      <c r="N146" s="14"/>
    </row>
    <row r="147" spans="1:17" ht="12.75" customHeight="1" x14ac:dyDescent="0.2">
      <c r="A147" s="18">
        <v>45946</v>
      </c>
      <c r="B147" s="53">
        <v>10.244941000000001</v>
      </c>
      <c r="C147" s="53"/>
      <c r="D147" s="18"/>
      <c r="E147" s="53">
        <v>10.706666999999999</v>
      </c>
      <c r="F147" s="53">
        <v>0.461725</v>
      </c>
      <c r="G147" s="53"/>
      <c r="H147" s="53">
        <v>10.244941000000001</v>
      </c>
      <c r="I147" s="53"/>
      <c r="J147" s="6"/>
      <c r="K147" s="53"/>
      <c r="L147" s="53"/>
      <c r="M147" s="53"/>
      <c r="N147" s="14"/>
    </row>
    <row r="148" spans="1:17" ht="12.75" customHeight="1" x14ac:dyDescent="0.2">
      <c r="A148" s="18">
        <v>45953</v>
      </c>
      <c r="B148" s="53">
        <v>10.464276</v>
      </c>
      <c r="C148" s="53"/>
      <c r="D148" s="18"/>
      <c r="E148" s="53">
        <v>10.706666999999999</v>
      </c>
      <c r="F148" s="53">
        <v>0.24238999999999999</v>
      </c>
      <c r="G148" s="53"/>
      <c r="H148" s="53">
        <v>10.464276</v>
      </c>
      <c r="I148" s="53"/>
      <c r="J148" s="14"/>
      <c r="K148" s="14"/>
      <c r="L148" s="14"/>
      <c r="M148" s="14"/>
      <c r="N148" s="14"/>
      <c r="O148" s="14"/>
      <c r="P148" s="14"/>
      <c r="Q148" s="14"/>
    </row>
    <row r="149" spans="1:17" ht="12.75" customHeight="1" x14ac:dyDescent="0.2">
      <c r="A149" s="18">
        <v>45960</v>
      </c>
      <c r="B149" s="53">
        <v>10.600101</v>
      </c>
      <c r="C149" s="53"/>
      <c r="D149" s="18"/>
      <c r="E149" s="53">
        <v>10.706666999999999</v>
      </c>
      <c r="F149" s="53">
        <v>0.10656499999999999</v>
      </c>
      <c r="G149" s="53"/>
      <c r="H149" s="53">
        <v>10.600101</v>
      </c>
      <c r="I149" s="53"/>
      <c r="J149" s="14"/>
      <c r="K149" s="14"/>
      <c r="L149" s="14"/>
      <c r="M149" s="14"/>
      <c r="N149" s="14"/>
      <c r="O149" s="14"/>
      <c r="P149" s="14"/>
      <c r="Q149" s="14"/>
    </row>
    <row r="150" spans="1:17" ht="12.75" customHeight="1" x14ac:dyDescent="0.2">
      <c r="A150" s="18">
        <v>45967</v>
      </c>
      <c r="B150" s="53">
        <v>10.600823</v>
      </c>
      <c r="C150" s="53"/>
      <c r="D150" s="18"/>
      <c r="E150" s="53">
        <v>10.706666999999999</v>
      </c>
      <c r="F150" s="53">
        <v>0.10584399999999999</v>
      </c>
      <c r="G150" s="53"/>
      <c r="H150" s="53">
        <v>10.600823</v>
      </c>
      <c r="I150" s="53"/>
      <c r="J150" s="14"/>
      <c r="K150" s="14"/>
      <c r="L150" s="14"/>
      <c r="M150" s="14"/>
      <c r="N150" s="14"/>
      <c r="O150" s="14"/>
      <c r="P150" s="14"/>
      <c r="Q150" s="14"/>
    </row>
    <row r="151" spans="1:17" ht="12.75" customHeight="1" x14ac:dyDescent="0.2">
      <c r="A151" s="18">
        <v>45974</v>
      </c>
      <c r="B151" s="53">
        <v>10.831766</v>
      </c>
      <c r="C151" s="53"/>
      <c r="D151" s="18"/>
      <c r="E151" s="53">
        <v>10.706666999999999</v>
      </c>
      <c r="F151" s="53">
        <v>0</v>
      </c>
      <c r="G151" s="53"/>
      <c r="H151" s="53">
        <v>10.831766</v>
      </c>
      <c r="I151" s="53"/>
    </row>
    <row r="152" spans="1:17" ht="12.75" customHeight="1" x14ac:dyDescent="0.2">
      <c r="A152" s="18">
        <v>45981</v>
      </c>
      <c r="B152" s="53">
        <v>10.765613</v>
      </c>
      <c r="C152" s="53"/>
      <c r="D152" s="18"/>
      <c r="E152" s="53">
        <v>10.706666999999999</v>
      </c>
      <c r="F152" s="53">
        <v>0</v>
      </c>
      <c r="G152" s="53"/>
      <c r="H152" s="53">
        <v>10.765613</v>
      </c>
      <c r="I152" s="53"/>
    </row>
    <row r="153" spans="1:17" ht="12.75" customHeight="1" x14ac:dyDescent="0.25">
      <c r="A153" s="18">
        <v>45988</v>
      </c>
      <c r="B153" s="53">
        <v>10.837147</v>
      </c>
      <c r="C153" s="53"/>
      <c r="D153" s="18"/>
      <c r="E153" s="53">
        <v>10.706666999999999</v>
      </c>
      <c r="F153" s="43">
        <v>0</v>
      </c>
      <c r="G153" s="43"/>
      <c r="H153" s="43">
        <v>10.837147</v>
      </c>
      <c r="I153" s="43"/>
      <c r="J153" s="61"/>
    </row>
    <row r="154" spans="1:17" ht="12.75" customHeight="1" x14ac:dyDescent="0.2">
      <c r="A154" s="18">
        <v>45995</v>
      </c>
      <c r="B154" s="53">
        <v>10.762568999999999</v>
      </c>
      <c r="C154" s="53"/>
      <c r="D154" s="18"/>
      <c r="E154" s="53">
        <v>10.706666999999999</v>
      </c>
      <c r="F154" s="53">
        <v>0</v>
      </c>
      <c r="G154" s="53"/>
      <c r="H154" s="53">
        <v>10.762568999999999</v>
      </c>
      <c r="I154" s="53"/>
      <c r="J154" s="14"/>
    </row>
    <row r="155" spans="1:17" ht="12.75" customHeight="1" x14ac:dyDescent="0.2">
      <c r="A155" s="18">
        <v>46002</v>
      </c>
      <c r="B155" s="53">
        <v>10.618584999999999</v>
      </c>
      <c r="C155" s="53"/>
      <c r="D155" s="18"/>
      <c r="E155" s="53">
        <v>10.706666999999999</v>
      </c>
      <c r="F155" s="53">
        <v>8.8081000000000007E-2</v>
      </c>
      <c r="G155" s="53"/>
      <c r="H155" s="53">
        <v>10.618584999999999</v>
      </c>
      <c r="I155" s="53"/>
    </row>
    <row r="156" spans="1:17" ht="12.75" customHeight="1" x14ac:dyDescent="0.2">
      <c r="A156" s="18">
        <v>46009</v>
      </c>
      <c r="B156" s="53">
        <v>10.359792000000001</v>
      </c>
      <c r="C156" s="53"/>
      <c r="D156" s="18"/>
      <c r="E156" s="53">
        <v>10.706666999999999</v>
      </c>
      <c r="F156" s="53">
        <v>0.34687499999999999</v>
      </c>
      <c r="G156" s="53"/>
      <c r="H156" s="53">
        <v>10.359792000000001</v>
      </c>
      <c r="I156" s="53"/>
    </row>
    <row r="157" spans="1:17" ht="12.75" customHeight="1" x14ac:dyDescent="0.2">
      <c r="A157" s="18">
        <v>46016</v>
      </c>
      <c r="B157" s="53">
        <v>10.483311</v>
      </c>
      <c r="C157" s="53"/>
      <c r="D157" s="18"/>
      <c r="E157" s="53">
        <v>10.706666999999999</v>
      </c>
      <c r="F157" s="53">
        <v>0.223356</v>
      </c>
      <c r="G157" s="53"/>
      <c r="H157" s="53">
        <v>10.483311</v>
      </c>
      <c r="I157" s="53"/>
    </row>
    <row r="158" spans="1:17" ht="12.75" customHeight="1" x14ac:dyDescent="0.2">
      <c r="A158" s="18">
        <v>46023</v>
      </c>
      <c r="B158" s="53">
        <v>10.296158999999999</v>
      </c>
      <c r="C158" s="53"/>
      <c r="D158" s="18"/>
      <c r="E158" s="53">
        <v>10.706666999999999</v>
      </c>
      <c r="F158" s="53">
        <v>0.41050799999999998</v>
      </c>
      <c r="G158" s="53"/>
      <c r="H158" s="53">
        <v>10.296158999999999</v>
      </c>
      <c r="I158" s="53"/>
    </row>
    <row r="159" spans="1:17" ht="12.75" customHeight="1" x14ac:dyDescent="0.2">
      <c r="A159" s="18"/>
      <c r="B159" s="53"/>
      <c r="C159" s="53"/>
      <c r="D159" s="31"/>
      <c r="E159" s="53"/>
      <c r="F159" s="53"/>
      <c r="G159" s="53"/>
      <c r="H159" s="53"/>
      <c r="I159" s="53"/>
      <c r="J159" s="14"/>
    </row>
    <row r="160" spans="1:17" ht="12.75" customHeight="1" x14ac:dyDescent="0.2">
      <c r="A160" s="18"/>
      <c r="B160" s="53"/>
      <c r="C160" s="53"/>
      <c r="D160" s="31"/>
      <c r="E160" s="53"/>
      <c r="F160" s="53"/>
      <c r="G160" s="53"/>
      <c r="H160" s="53"/>
      <c r="I160" s="53"/>
    </row>
    <row r="161" spans="1:10" ht="12.75" customHeight="1" x14ac:dyDescent="0.2">
      <c r="A161" s="18"/>
      <c r="B161" s="53"/>
      <c r="C161" s="53"/>
      <c r="D161" s="31"/>
      <c r="E161" s="53"/>
      <c r="F161" s="53"/>
      <c r="G161" s="53"/>
      <c r="H161" s="53"/>
      <c r="I161" s="53"/>
    </row>
    <row r="162" spans="1:10" ht="12.75" customHeight="1" x14ac:dyDescent="0.2">
      <c r="A162" s="18"/>
      <c r="B162" s="53"/>
      <c r="C162" s="53"/>
      <c r="D162" s="31"/>
      <c r="E162" s="53"/>
      <c r="F162" s="53"/>
      <c r="G162" s="53"/>
      <c r="H162" s="53"/>
      <c r="I162" s="53"/>
    </row>
    <row r="163" spans="1:10" ht="12.75" customHeight="1" x14ac:dyDescent="0.2">
      <c r="A163" s="18"/>
      <c r="B163" s="53"/>
      <c r="C163" s="53"/>
      <c r="D163" s="18"/>
      <c r="E163" s="53"/>
      <c r="F163" s="53"/>
      <c r="G163" s="53"/>
      <c r="H163" s="53"/>
      <c r="I163" s="53"/>
      <c r="J163" s="14"/>
    </row>
    <row r="164" spans="1:10" ht="12.75" customHeight="1" x14ac:dyDescent="0.2">
      <c r="A164" s="18"/>
      <c r="B164" s="53"/>
      <c r="C164" s="53"/>
      <c r="D164" s="18"/>
      <c r="E164" s="53"/>
      <c r="F164" s="53"/>
      <c r="G164" s="53"/>
      <c r="H164" s="53"/>
      <c r="I164" s="53"/>
    </row>
    <row r="165" spans="1:10" ht="12.75" customHeight="1" x14ac:dyDescent="0.2">
      <c r="A165" s="18"/>
      <c r="B165" s="53"/>
      <c r="C165" s="53"/>
      <c r="D165" s="18"/>
      <c r="E165" s="53"/>
      <c r="F165" s="53"/>
      <c r="G165" s="53"/>
      <c r="H165" s="53"/>
      <c r="I165" s="53"/>
    </row>
    <row r="166" spans="1:10" ht="12.75" customHeight="1" x14ac:dyDescent="0.2">
      <c r="A166" s="18"/>
      <c r="B166" s="53"/>
      <c r="C166" s="53"/>
      <c r="D166" s="18"/>
      <c r="E166" s="53"/>
      <c r="F166" s="53"/>
      <c r="G166" s="53"/>
      <c r="H166" s="53"/>
      <c r="I166" s="53"/>
    </row>
    <row r="167" spans="1:10" ht="12.75" customHeight="1" x14ac:dyDescent="0.2">
      <c r="A167" s="18"/>
      <c r="B167" s="53"/>
      <c r="C167" s="53"/>
      <c r="D167" s="18"/>
      <c r="E167" s="53"/>
      <c r="F167" s="53"/>
      <c r="G167" s="53"/>
      <c r="H167" s="53"/>
      <c r="I167" s="53"/>
      <c r="J167" s="14"/>
    </row>
    <row r="168" spans="1:10" ht="12.75" customHeight="1" x14ac:dyDescent="0.2">
      <c r="A168" s="18"/>
      <c r="B168" s="53"/>
      <c r="C168" s="53"/>
      <c r="D168" s="18"/>
      <c r="E168" s="53"/>
      <c r="F168" s="53"/>
      <c r="G168" s="53"/>
      <c r="H168" s="53"/>
      <c r="I168" s="53"/>
    </row>
    <row r="169" spans="1:10" ht="12.75" customHeight="1" x14ac:dyDescent="0.2">
      <c r="A169" s="18"/>
      <c r="B169" s="53"/>
      <c r="C169" s="53"/>
      <c r="D169" s="18"/>
      <c r="E169" s="53"/>
      <c r="F169" s="53"/>
      <c r="G169" s="53"/>
      <c r="H169" s="53"/>
      <c r="I169" s="53"/>
    </row>
    <row r="170" spans="1:10" ht="12.75" customHeight="1" x14ac:dyDescent="0.2">
      <c r="A170" s="18"/>
      <c r="B170" s="53"/>
      <c r="C170" s="53"/>
      <c r="D170" s="18"/>
      <c r="E170" s="53"/>
      <c r="F170" s="53"/>
      <c r="G170" s="53"/>
      <c r="H170" s="53"/>
      <c r="I170" s="53"/>
    </row>
    <row r="171" spans="1:10" ht="12.75" customHeight="1" x14ac:dyDescent="0.2">
      <c r="A171" s="18"/>
      <c r="B171" s="53"/>
      <c r="C171" s="53"/>
      <c r="D171" s="18"/>
      <c r="E171" s="53"/>
      <c r="F171" s="53"/>
      <c r="G171" s="53"/>
      <c r="H171" s="53"/>
      <c r="I171" s="53"/>
      <c r="J171" s="14"/>
    </row>
    <row r="172" spans="1:10" ht="12.75" customHeight="1" x14ac:dyDescent="0.2">
      <c r="A172" s="18"/>
      <c r="B172" s="53"/>
      <c r="C172" s="53"/>
      <c r="D172" s="18"/>
      <c r="E172" s="53"/>
      <c r="F172" s="53"/>
      <c r="G172" s="53"/>
      <c r="H172" s="53"/>
      <c r="I172" s="53"/>
    </row>
    <row r="173" spans="1:10" ht="12.75" customHeight="1" x14ac:dyDescent="0.2">
      <c r="A173" s="18"/>
      <c r="B173" s="53"/>
      <c r="C173" s="53"/>
      <c r="D173" s="18"/>
      <c r="E173" s="53"/>
      <c r="F173" s="53"/>
      <c r="G173" s="53"/>
      <c r="H173" s="53"/>
      <c r="I173" s="53"/>
    </row>
    <row r="174" spans="1:10" ht="12.75" customHeight="1" x14ac:dyDescent="0.2">
      <c r="A174" s="18"/>
      <c r="B174" s="53"/>
      <c r="C174" s="53"/>
      <c r="D174" s="18"/>
      <c r="E174" s="53"/>
      <c r="F174" s="53"/>
      <c r="G174" s="53"/>
      <c r="H174" s="53"/>
      <c r="I174" s="53"/>
    </row>
    <row r="175" spans="1:10" ht="12.75" customHeight="1" x14ac:dyDescent="0.2">
      <c r="A175" s="18"/>
      <c r="B175" s="53"/>
      <c r="C175" s="53"/>
      <c r="D175" s="18"/>
      <c r="E175" s="53"/>
      <c r="F175" s="53"/>
      <c r="G175" s="53"/>
      <c r="H175" s="53"/>
      <c r="I175" s="53"/>
      <c r="J175" s="14"/>
    </row>
    <row r="176" spans="1:10" ht="12.75" customHeight="1" x14ac:dyDescent="0.2">
      <c r="A176" s="18"/>
      <c r="B176" s="53"/>
      <c r="C176" s="53"/>
      <c r="D176" s="18"/>
      <c r="E176" s="53"/>
      <c r="F176" s="53"/>
      <c r="G176" s="53"/>
      <c r="H176" s="53"/>
      <c r="I176" s="53"/>
    </row>
    <row r="177" spans="1:9" ht="12.75" customHeight="1" x14ac:dyDescent="0.2">
      <c r="A177" s="18"/>
      <c r="B177" s="53"/>
      <c r="C177" s="53"/>
      <c r="D177" s="18"/>
      <c r="E177" s="53"/>
      <c r="F177" s="53"/>
      <c r="G177" s="53"/>
      <c r="H177" s="53"/>
      <c r="I177" s="53"/>
    </row>
    <row r="178" spans="1:9" ht="12.75" customHeight="1" x14ac:dyDescent="0.2">
      <c r="A178" s="18"/>
      <c r="B178" s="53"/>
      <c r="C178" s="53"/>
      <c r="D178" s="18"/>
      <c r="E178" s="53"/>
      <c r="F178" s="53"/>
      <c r="G178" s="53"/>
      <c r="H178" s="53"/>
      <c r="I178" s="53"/>
    </row>
    <row r="179" spans="1:9" ht="12.75" customHeight="1" x14ac:dyDescent="0.2">
      <c r="A179" s="18"/>
      <c r="B179" s="53"/>
      <c r="C179" s="53"/>
      <c r="D179" s="18"/>
      <c r="E179" s="53"/>
      <c r="F179" s="53"/>
      <c r="G179" s="53"/>
      <c r="H179" s="53"/>
      <c r="I179" s="53"/>
    </row>
    <row r="180" spans="1:9" ht="12.75" customHeight="1" x14ac:dyDescent="0.2">
      <c r="A180" s="18"/>
      <c r="B180" s="53"/>
      <c r="C180" s="53"/>
      <c r="D180" s="18"/>
      <c r="E180" s="53"/>
      <c r="F180" s="53"/>
      <c r="G180" s="53"/>
      <c r="H180" s="53"/>
      <c r="I180" s="53"/>
    </row>
    <row r="181" spans="1:9" ht="12.75" customHeight="1" x14ac:dyDescent="0.2">
      <c r="A181" s="18"/>
      <c r="B181" s="53"/>
      <c r="C181" s="53"/>
      <c r="D181" s="18"/>
      <c r="E181" s="53"/>
      <c r="F181" s="53"/>
      <c r="G181" s="53"/>
      <c r="H181" s="53"/>
      <c r="I181" s="53"/>
    </row>
    <row r="182" spans="1:9" ht="12.75" customHeight="1" x14ac:dyDescent="0.2">
      <c r="A182" s="18"/>
      <c r="B182" s="53"/>
      <c r="C182" s="53"/>
      <c r="D182" s="18"/>
      <c r="E182" s="53"/>
      <c r="F182" s="53"/>
      <c r="G182" s="53"/>
      <c r="H182" s="53"/>
      <c r="I182" s="53"/>
    </row>
    <row r="183" spans="1:9" ht="12.75" customHeight="1" x14ac:dyDescent="0.2">
      <c r="A183" s="18"/>
      <c r="B183" s="53"/>
      <c r="C183" s="53"/>
      <c r="D183" s="18"/>
      <c r="E183" s="53"/>
      <c r="F183" s="53"/>
      <c r="G183" s="53"/>
      <c r="H183" s="53"/>
      <c r="I183" s="53"/>
    </row>
    <row r="184" spans="1:9" ht="12.75" customHeight="1" x14ac:dyDescent="0.2">
      <c r="A184" s="18"/>
      <c r="B184" s="53"/>
      <c r="C184" s="53"/>
      <c r="D184" s="18"/>
      <c r="E184" s="53"/>
      <c r="F184" s="53"/>
      <c r="G184" s="53"/>
      <c r="H184" s="53"/>
      <c r="I184" s="53"/>
    </row>
    <row r="185" spans="1:9" ht="12.75" customHeight="1" x14ac:dyDescent="0.2">
      <c r="A185" s="18"/>
      <c r="B185" s="53"/>
      <c r="C185" s="53"/>
      <c r="D185" s="18"/>
      <c r="E185" s="53"/>
      <c r="F185" s="53"/>
      <c r="G185" s="53"/>
      <c r="H185" s="53"/>
      <c r="I185" s="53"/>
    </row>
    <row r="186" spans="1:9" ht="12.75" customHeight="1" x14ac:dyDescent="0.2">
      <c r="A186" s="18"/>
      <c r="B186" s="53"/>
      <c r="C186" s="53"/>
      <c r="D186" s="18"/>
      <c r="E186" s="53"/>
      <c r="F186" s="53"/>
      <c r="G186" s="53"/>
      <c r="H186" s="53"/>
      <c r="I186" s="53"/>
    </row>
    <row r="187" spans="1:9" ht="12.75" customHeight="1" x14ac:dyDescent="0.2">
      <c r="A187" s="18"/>
      <c r="B187" s="53"/>
      <c r="C187" s="53"/>
      <c r="D187" s="18"/>
      <c r="E187" s="53"/>
      <c r="F187" s="53"/>
      <c r="G187" s="53"/>
      <c r="H187" s="53"/>
      <c r="I187" s="53"/>
    </row>
    <row r="188" spans="1:9" ht="12.75" customHeight="1" x14ac:dyDescent="0.2">
      <c r="A188" s="18"/>
      <c r="B188" s="53"/>
      <c r="C188" s="53"/>
      <c r="D188" s="18"/>
      <c r="E188" s="53"/>
      <c r="F188" s="53"/>
      <c r="G188" s="53"/>
      <c r="H188" s="53"/>
      <c r="I188" s="53"/>
    </row>
    <row r="189" spans="1:9" ht="12.75" customHeight="1" x14ac:dyDescent="0.2">
      <c r="A189" s="18"/>
      <c r="B189" s="53"/>
      <c r="C189" s="53"/>
      <c r="D189" s="18"/>
      <c r="E189" s="53"/>
      <c r="F189" s="53"/>
      <c r="G189" s="53"/>
      <c r="H189" s="53"/>
      <c r="I189" s="53"/>
    </row>
    <row r="190" spans="1:9" ht="12.75" customHeight="1" x14ac:dyDescent="0.2">
      <c r="A190" s="18"/>
      <c r="B190" s="53"/>
      <c r="C190" s="53"/>
      <c r="D190" s="18"/>
      <c r="E190" s="53"/>
      <c r="F190" s="53"/>
      <c r="G190" s="53"/>
      <c r="H190" s="53"/>
      <c r="I190" s="53"/>
    </row>
    <row r="191" spans="1:9" ht="12.75" customHeight="1" x14ac:dyDescent="0.2">
      <c r="A191" s="18"/>
      <c r="B191" s="53"/>
      <c r="C191" s="53"/>
      <c r="D191" s="18"/>
      <c r="E191" s="53"/>
      <c r="F191" s="53"/>
      <c r="G191" s="53"/>
      <c r="H191" s="53"/>
      <c r="I191" s="53"/>
    </row>
    <row r="192" spans="1:9" ht="12.75" customHeight="1" x14ac:dyDescent="0.2">
      <c r="A192" s="18"/>
      <c r="B192" s="53"/>
      <c r="C192" s="53"/>
      <c r="D192" s="18"/>
      <c r="E192" s="53"/>
      <c r="F192" s="53"/>
      <c r="G192" s="53"/>
      <c r="H192" s="53"/>
      <c r="I192" s="53"/>
    </row>
    <row r="193" spans="1:9" ht="12.75" customHeight="1" x14ac:dyDescent="0.2">
      <c r="A193" s="18"/>
      <c r="B193" s="53"/>
      <c r="C193" s="53"/>
      <c r="D193" s="18"/>
      <c r="E193" s="53"/>
      <c r="F193" s="53"/>
      <c r="G193" s="53"/>
      <c r="H193" s="53"/>
      <c r="I193" s="53"/>
    </row>
    <row r="194" spans="1:9" ht="12.75" customHeight="1" x14ac:dyDescent="0.2">
      <c r="A194" s="18"/>
      <c r="B194" s="53"/>
      <c r="C194" s="53"/>
      <c r="D194" s="18"/>
      <c r="E194" s="53"/>
      <c r="F194" s="53"/>
      <c r="G194" s="53"/>
      <c r="H194" s="53"/>
      <c r="I194" s="53"/>
    </row>
    <row r="195" spans="1:9" ht="12.75" customHeight="1" x14ac:dyDescent="0.2">
      <c r="A195" s="18"/>
      <c r="B195" s="53"/>
      <c r="C195" s="53"/>
      <c r="D195" s="18"/>
      <c r="E195" s="53"/>
      <c r="F195" s="53"/>
      <c r="G195" s="53"/>
      <c r="H195" s="53"/>
      <c r="I195" s="53"/>
    </row>
    <row r="196" spans="1:9" ht="12.75" customHeight="1" x14ac:dyDescent="0.2">
      <c r="A196" s="18"/>
      <c r="B196" s="53"/>
      <c r="C196" s="53"/>
      <c r="D196" s="18"/>
      <c r="E196" s="53"/>
      <c r="F196" s="53"/>
      <c r="G196" s="53"/>
      <c r="H196" s="53"/>
      <c r="I196" s="53"/>
    </row>
    <row r="197" spans="1:9" ht="12.75" customHeight="1" x14ac:dyDescent="0.2">
      <c r="A197" s="18"/>
      <c r="B197" s="53"/>
      <c r="C197" s="53"/>
      <c r="D197" s="18"/>
      <c r="E197" s="53"/>
      <c r="F197" s="53"/>
      <c r="G197" s="53"/>
      <c r="H197" s="53"/>
      <c r="I197" s="53"/>
    </row>
    <row r="198" spans="1:9" ht="12.75" customHeight="1" x14ac:dyDescent="0.2">
      <c r="A198" s="18"/>
      <c r="B198" s="53"/>
      <c r="C198" s="53"/>
      <c r="D198" s="18"/>
      <c r="E198" s="53"/>
      <c r="F198" s="53"/>
      <c r="G198" s="53"/>
      <c r="H198" s="53"/>
      <c r="I198" s="53"/>
    </row>
    <row r="199" spans="1:9" ht="12.75" customHeight="1" x14ac:dyDescent="0.2">
      <c r="A199" s="18"/>
      <c r="B199" s="53"/>
      <c r="C199" s="53"/>
      <c r="D199" s="18"/>
      <c r="E199" s="53"/>
      <c r="F199" s="53"/>
      <c r="G199" s="53"/>
      <c r="H199" s="53"/>
      <c r="I199" s="53"/>
    </row>
    <row r="200" spans="1:9" ht="12.75" customHeight="1" x14ac:dyDescent="0.2">
      <c r="A200" s="18"/>
      <c r="B200" s="53"/>
      <c r="C200" s="53"/>
      <c r="D200" s="18"/>
      <c r="E200" s="53"/>
      <c r="F200" s="53"/>
      <c r="G200" s="53"/>
      <c r="H200" s="53"/>
      <c r="I200" s="53"/>
    </row>
    <row r="201" spans="1:9" ht="12.75" customHeight="1" x14ac:dyDescent="0.2">
      <c r="A201" s="18"/>
      <c r="B201" s="53"/>
      <c r="C201" s="53"/>
      <c r="D201" s="18"/>
      <c r="E201" s="53"/>
      <c r="F201" s="53"/>
      <c r="G201" s="53"/>
      <c r="H201" s="53"/>
      <c r="I201" s="53"/>
    </row>
    <row r="202" spans="1:9" ht="12.75" customHeight="1" x14ac:dyDescent="0.2">
      <c r="A202" s="18"/>
      <c r="B202" s="53"/>
      <c r="C202" s="53"/>
      <c r="D202" s="18"/>
      <c r="E202" s="53"/>
      <c r="F202" s="53"/>
      <c r="G202" s="53"/>
      <c r="H202" s="53"/>
      <c r="I202" s="53"/>
    </row>
    <row r="203" spans="1:9" ht="12.75" customHeight="1" x14ac:dyDescent="0.2">
      <c r="A203" s="18"/>
      <c r="B203" s="53"/>
      <c r="C203" s="53"/>
      <c r="D203" s="18"/>
      <c r="E203" s="53"/>
      <c r="F203" s="53"/>
      <c r="G203" s="53"/>
      <c r="H203" s="53"/>
      <c r="I203" s="53"/>
    </row>
    <row r="204" spans="1:9" ht="12.75" customHeight="1" x14ac:dyDescent="0.2">
      <c r="A204" s="18"/>
      <c r="B204" s="53"/>
      <c r="C204" s="53"/>
      <c r="D204" s="18"/>
      <c r="E204" s="53"/>
      <c r="F204" s="53"/>
      <c r="G204" s="53"/>
      <c r="H204" s="53"/>
      <c r="I204" s="53"/>
    </row>
    <row r="205" spans="1:9" ht="12.75" customHeight="1" x14ac:dyDescent="0.2">
      <c r="A205" s="18"/>
      <c r="B205" s="53"/>
      <c r="C205" s="53"/>
      <c r="D205" s="18"/>
      <c r="E205" s="53"/>
      <c r="F205" s="53"/>
      <c r="G205" s="53"/>
      <c r="H205" s="53"/>
      <c r="I205" s="53"/>
    </row>
    <row r="206" spans="1:9" ht="12.75" customHeight="1" x14ac:dyDescent="0.2">
      <c r="A206" s="18"/>
      <c r="B206" s="53"/>
      <c r="C206" s="53"/>
      <c r="D206" s="18"/>
      <c r="E206" s="53"/>
      <c r="F206" s="53"/>
      <c r="G206" s="53"/>
      <c r="H206" s="53"/>
      <c r="I206" s="53"/>
    </row>
    <row r="207" spans="1:9" ht="12.75" customHeight="1" x14ac:dyDescent="0.2">
      <c r="A207" s="18"/>
      <c r="B207" s="53"/>
      <c r="C207" s="53"/>
      <c r="D207" s="18"/>
      <c r="E207" s="53"/>
      <c r="F207" s="53"/>
      <c r="G207" s="53"/>
      <c r="H207" s="53"/>
      <c r="I207" s="53"/>
    </row>
    <row r="208" spans="1:9" ht="12.75" customHeight="1" x14ac:dyDescent="0.2">
      <c r="A208" s="18"/>
      <c r="B208" s="53"/>
      <c r="C208" s="53"/>
      <c r="D208" s="18"/>
      <c r="E208" s="53"/>
      <c r="F208" s="53"/>
      <c r="G208" s="53"/>
      <c r="H208" s="53"/>
      <c r="I208" s="53"/>
    </row>
    <row r="209" spans="1:9" ht="12.75" customHeight="1" x14ac:dyDescent="0.2">
      <c r="A209" s="18"/>
      <c r="B209" s="53"/>
      <c r="C209" s="53"/>
      <c r="D209" s="18"/>
      <c r="E209" s="53"/>
      <c r="F209" s="53"/>
      <c r="G209" s="53"/>
      <c r="H209" s="53"/>
      <c r="I209" s="53"/>
    </row>
    <row r="210" spans="1:9" ht="12.75" customHeight="1" x14ac:dyDescent="0.2">
      <c r="A210" s="18"/>
      <c r="B210" s="53"/>
      <c r="C210" s="53"/>
      <c r="D210" s="18"/>
      <c r="E210" s="53"/>
      <c r="F210" s="53"/>
      <c r="G210" s="53"/>
      <c r="H210" s="53"/>
      <c r="I210" s="53"/>
    </row>
    <row r="211" spans="1:9" ht="12.75" customHeight="1" x14ac:dyDescent="0.2">
      <c r="A211" s="18"/>
      <c r="B211" s="53"/>
      <c r="C211" s="53"/>
      <c r="D211" s="18"/>
      <c r="E211" s="53"/>
      <c r="F211" s="53"/>
      <c r="G211" s="53"/>
      <c r="H211" s="53"/>
      <c r="I211" s="53"/>
    </row>
    <row r="212" spans="1:9" ht="12.75" customHeight="1" x14ac:dyDescent="0.2">
      <c r="A212" s="18"/>
      <c r="B212" s="53"/>
      <c r="C212" s="53"/>
      <c r="D212" s="18"/>
      <c r="E212" s="53"/>
      <c r="F212" s="53"/>
      <c r="G212" s="53"/>
      <c r="H212" s="53"/>
      <c r="I212" s="53"/>
    </row>
    <row r="213" spans="1:9" ht="12.75" customHeight="1" x14ac:dyDescent="0.2">
      <c r="A213" s="18"/>
      <c r="B213" s="53"/>
      <c r="C213" s="53"/>
      <c r="D213" s="18"/>
      <c r="E213" s="53"/>
      <c r="F213" s="53"/>
      <c r="G213" s="53"/>
      <c r="H213" s="53"/>
      <c r="I213" s="53"/>
    </row>
    <row r="214" spans="1:9" ht="12.75" customHeight="1" x14ac:dyDescent="0.2">
      <c r="A214" s="18"/>
      <c r="B214" s="53"/>
      <c r="C214" s="53"/>
      <c r="D214" s="18"/>
      <c r="E214" s="53"/>
      <c r="F214" s="53"/>
      <c r="G214" s="53"/>
      <c r="H214" s="53"/>
      <c r="I214" s="53"/>
    </row>
    <row r="215" spans="1:9" ht="12.75" customHeight="1" x14ac:dyDescent="0.2">
      <c r="A215" s="18"/>
      <c r="B215" s="53"/>
      <c r="C215" s="53"/>
      <c r="D215" s="18"/>
      <c r="E215" s="53"/>
      <c r="F215" s="53"/>
      <c r="G215" s="53"/>
      <c r="H215" s="53"/>
      <c r="I215" s="53"/>
    </row>
    <row r="216" spans="1:9" ht="12.75" customHeight="1" x14ac:dyDescent="0.2">
      <c r="A216" s="18"/>
      <c r="B216" s="53"/>
      <c r="C216" s="53"/>
      <c r="D216" s="18"/>
      <c r="E216" s="53"/>
      <c r="F216" s="53"/>
      <c r="G216" s="53"/>
      <c r="H216" s="53"/>
      <c r="I216" s="53"/>
    </row>
    <row r="217" spans="1:9" ht="12.75" customHeight="1" x14ac:dyDescent="0.2">
      <c r="A217" s="18"/>
      <c r="B217" s="53"/>
      <c r="C217" s="53"/>
      <c r="D217" s="18"/>
      <c r="E217" s="53"/>
      <c r="F217" s="53"/>
      <c r="G217" s="53"/>
      <c r="H217" s="53"/>
      <c r="I217" s="53"/>
    </row>
    <row r="218" spans="1:9" ht="12.75" customHeight="1" x14ac:dyDescent="0.2">
      <c r="A218" s="18"/>
      <c r="B218" s="53"/>
      <c r="C218" s="53"/>
      <c r="D218" s="18"/>
      <c r="E218" s="53"/>
      <c r="F218" s="53"/>
      <c r="G218" s="53"/>
      <c r="H218" s="53"/>
      <c r="I218" s="53"/>
    </row>
    <row r="219" spans="1:9" ht="12.75" customHeight="1" x14ac:dyDescent="0.2">
      <c r="A219" s="18"/>
      <c r="B219" s="53"/>
      <c r="C219" s="53"/>
      <c r="D219" s="18"/>
      <c r="E219" s="53"/>
      <c r="F219" s="53"/>
      <c r="G219" s="53"/>
      <c r="H219" s="53"/>
      <c r="I219" s="53"/>
    </row>
    <row r="220" spans="1:9" ht="12.75" customHeight="1" x14ac:dyDescent="0.2">
      <c r="A220" s="18"/>
      <c r="B220" s="53"/>
      <c r="C220" s="53"/>
      <c r="D220" s="18"/>
      <c r="E220" s="53"/>
      <c r="F220" s="53"/>
      <c r="G220" s="53"/>
      <c r="H220" s="53"/>
      <c r="I220" s="53"/>
    </row>
    <row r="221" spans="1:9" ht="12.75" customHeight="1" x14ac:dyDescent="0.2">
      <c r="A221" s="18"/>
      <c r="B221" s="53"/>
      <c r="C221" s="53"/>
      <c r="D221" s="18"/>
      <c r="E221" s="53"/>
      <c r="F221" s="53"/>
      <c r="G221" s="53"/>
      <c r="H221" s="53"/>
      <c r="I221" s="53"/>
    </row>
    <row r="222" spans="1:9" ht="12.75" customHeight="1" x14ac:dyDescent="0.2">
      <c r="A222" s="18"/>
      <c r="B222" s="53"/>
      <c r="C222" s="53"/>
      <c r="D222" s="18"/>
      <c r="E222" s="53"/>
      <c r="F222" s="53"/>
      <c r="G222" s="53"/>
      <c r="H222" s="53"/>
      <c r="I222" s="53"/>
    </row>
    <row r="223" spans="1:9" ht="12.75" customHeight="1" x14ac:dyDescent="0.2">
      <c r="A223" s="18"/>
      <c r="B223" s="53"/>
      <c r="C223" s="53"/>
      <c r="D223" s="18"/>
      <c r="E223" s="53"/>
      <c r="F223" s="53"/>
      <c r="G223" s="53"/>
      <c r="H223" s="53"/>
      <c r="I223" s="53"/>
    </row>
    <row r="224" spans="1:9" ht="12.75" customHeight="1" x14ac:dyDescent="0.2">
      <c r="A224" s="18"/>
      <c r="B224" s="53"/>
      <c r="C224" s="53"/>
      <c r="D224" s="18"/>
      <c r="E224" s="53"/>
      <c r="F224" s="53"/>
      <c r="G224" s="53"/>
      <c r="H224" s="53"/>
      <c r="I224" s="53"/>
    </row>
    <row r="225" spans="1:9" ht="12.75" customHeight="1" x14ac:dyDescent="0.2">
      <c r="A225" s="18"/>
      <c r="B225" s="53"/>
      <c r="C225" s="53"/>
      <c r="D225" s="18"/>
      <c r="E225" s="53"/>
      <c r="F225" s="53"/>
      <c r="G225" s="53"/>
      <c r="H225" s="53"/>
      <c r="I225" s="53"/>
    </row>
    <row r="226" spans="1:9" ht="12.75" customHeight="1" x14ac:dyDescent="0.2">
      <c r="A226" s="18"/>
      <c r="B226" s="53"/>
      <c r="C226" s="53"/>
      <c r="D226" s="18"/>
      <c r="E226" s="53"/>
      <c r="F226" s="53"/>
      <c r="G226" s="53"/>
      <c r="H226" s="53"/>
      <c r="I226" s="53"/>
    </row>
    <row r="227" spans="1:9" ht="12.75" customHeight="1" x14ac:dyDescent="0.2">
      <c r="A227" s="18"/>
      <c r="B227" s="53"/>
      <c r="C227" s="53"/>
      <c r="D227" s="18"/>
      <c r="E227" s="53"/>
      <c r="F227" s="53"/>
      <c r="G227" s="53"/>
      <c r="H227" s="53"/>
      <c r="I227" s="53"/>
    </row>
    <row r="228" spans="1:9" ht="12.75" customHeight="1" x14ac:dyDescent="0.2">
      <c r="A228" s="18"/>
      <c r="B228" s="53"/>
      <c r="C228" s="53"/>
      <c r="D228" s="18"/>
      <c r="E228" s="53"/>
      <c r="F228" s="53"/>
      <c r="G228" s="53"/>
      <c r="H228" s="53"/>
      <c r="I228" s="53"/>
    </row>
    <row r="229" spans="1:9" ht="12.75" customHeight="1" x14ac:dyDescent="0.2">
      <c r="A229" s="18"/>
      <c r="B229" s="53"/>
      <c r="C229" s="53"/>
      <c r="D229" s="18"/>
      <c r="E229" s="53"/>
      <c r="F229" s="53"/>
      <c r="G229" s="53"/>
      <c r="H229" s="53"/>
      <c r="I229" s="53"/>
    </row>
    <row r="230" spans="1:9" ht="12.75" customHeight="1" x14ac:dyDescent="0.2">
      <c r="A230" s="18"/>
      <c r="B230" s="53"/>
      <c r="C230" s="53"/>
      <c r="D230" s="18"/>
      <c r="E230" s="53"/>
      <c r="F230" s="53"/>
      <c r="G230" s="53"/>
      <c r="H230" s="53"/>
      <c r="I230" s="53"/>
    </row>
    <row r="231" spans="1:9" ht="12.75" customHeight="1" x14ac:dyDescent="0.2">
      <c r="A231" s="18"/>
      <c r="B231" s="53"/>
      <c r="C231" s="53"/>
      <c r="D231" s="18"/>
      <c r="E231" s="53"/>
      <c r="F231" s="53"/>
      <c r="G231" s="53"/>
      <c r="H231" s="53"/>
      <c r="I231" s="53"/>
    </row>
    <row r="232" spans="1:9" ht="12.75" customHeight="1" x14ac:dyDescent="0.2">
      <c r="A232" s="18"/>
      <c r="B232" s="53"/>
      <c r="C232" s="53"/>
      <c r="D232" s="18"/>
      <c r="E232" s="53"/>
      <c r="F232" s="53"/>
      <c r="G232" s="53"/>
      <c r="H232" s="53"/>
      <c r="I232" s="53"/>
    </row>
    <row r="233" spans="1:9" ht="12.75" customHeight="1" x14ac:dyDescent="0.2">
      <c r="A233" s="18"/>
      <c r="B233" s="53"/>
      <c r="C233" s="53"/>
      <c r="D233" s="18"/>
      <c r="E233" s="53"/>
      <c r="F233" s="53"/>
      <c r="G233" s="53"/>
      <c r="H233" s="53"/>
      <c r="I233" s="53"/>
    </row>
    <row r="234" spans="1:9" ht="12.75" customHeight="1" x14ac:dyDescent="0.2">
      <c r="A234" s="18"/>
      <c r="B234" s="53"/>
      <c r="C234" s="53"/>
      <c r="D234" s="18"/>
      <c r="E234" s="53"/>
      <c r="F234" s="53"/>
      <c r="G234" s="53"/>
      <c r="H234" s="53"/>
      <c r="I234" s="53"/>
    </row>
    <row r="235" spans="1:9" ht="12.75" customHeight="1" x14ac:dyDescent="0.2">
      <c r="A235" s="18"/>
      <c r="E235" s="53"/>
    </row>
    <row r="236" spans="1:9" ht="12.75" customHeight="1" x14ac:dyDescent="0.2">
      <c r="A236" s="18"/>
      <c r="E236" s="53"/>
    </row>
    <row r="237" spans="1:9" ht="12.75" customHeight="1" x14ac:dyDescent="0.2">
      <c r="A237" s="18"/>
      <c r="E237" s="53"/>
    </row>
    <row r="238" spans="1:9" ht="12.75" customHeight="1" x14ac:dyDescent="0.2">
      <c r="A238" s="18"/>
      <c r="E238" s="53"/>
    </row>
    <row r="239" spans="1:9" ht="12.75" customHeight="1" x14ac:dyDescent="0.2">
      <c r="A239" s="18"/>
      <c r="E239" s="53"/>
    </row>
    <row r="240" spans="1:9" ht="12.75" customHeight="1" x14ac:dyDescent="0.2">
      <c r="A240" s="18"/>
      <c r="E240" s="53"/>
    </row>
    <row r="241" spans="1:5" ht="12.75" customHeight="1" x14ac:dyDescent="0.2">
      <c r="A241" s="18"/>
      <c r="E241" s="53"/>
    </row>
    <row r="242" spans="1:5" ht="12.75" customHeight="1" x14ac:dyDescent="0.2">
      <c r="A242" s="18"/>
      <c r="E242" s="53"/>
    </row>
    <row r="243" spans="1:5" ht="12.75" customHeight="1" x14ac:dyDescent="0.2">
      <c r="A243" s="18"/>
      <c r="E243" s="53"/>
    </row>
    <row r="244" spans="1:5" ht="12.75" customHeight="1" x14ac:dyDescent="0.2">
      <c r="A244" s="18"/>
      <c r="E244" s="53"/>
    </row>
    <row r="245" spans="1:5" x14ac:dyDescent="0.2">
      <c r="A245" s="18"/>
      <c r="E245" s="53"/>
    </row>
    <row r="246" spans="1:5" x14ac:dyDescent="0.2">
      <c r="A246" s="18"/>
      <c r="E246" s="53"/>
    </row>
    <row r="247" spans="1:5" x14ac:dyDescent="0.2">
      <c r="A247" s="18"/>
      <c r="E247" s="53"/>
    </row>
    <row r="248" spans="1:5" x14ac:dyDescent="0.2">
      <c r="A248" s="18"/>
      <c r="E248" s="53"/>
    </row>
    <row r="249" spans="1:5" x14ac:dyDescent="0.2">
      <c r="A249" s="18"/>
    </row>
    <row r="250" spans="1:5" x14ac:dyDescent="0.2">
      <c r="A250" s="18"/>
    </row>
    <row r="251" spans="1:5" x14ac:dyDescent="0.2">
      <c r="A251" s="18"/>
    </row>
    <row r="252" spans="1:5" x14ac:dyDescent="0.2">
      <c r="A252" s="18"/>
    </row>
    <row r="253" spans="1:5" x14ac:dyDescent="0.2">
      <c r="A253" s="18"/>
    </row>
    <row r="254" spans="1:5" x14ac:dyDescent="0.2">
      <c r="A254" s="18"/>
    </row>
    <row r="255" spans="1:5" x14ac:dyDescent="0.2">
      <c r="A255" s="18"/>
    </row>
    <row r="256" spans="1:5" x14ac:dyDescent="0.2">
      <c r="A256" s="18"/>
    </row>
    <row r="257" spans="1:1" x14ac:dyDescent="0.2">
      <c r="A257" s="18"/>
    </row>
    <row r="258" spans="1:1" x14ac:dyDescent="0.2">
      <c r="A258" s="18"/>
    </row>
    <row r="259" spans="1:1" x14ac:dyDescent="0.2">
      <c r="A259" s="18"/>
    </row>
    <row r="260" spans="1:1" x14ac:dyDescent="0.2">
      <c r="A260" s="18"/>
    </row>
    <row r="261" spans="1:1" x14ac:dyDescent="0.2">
      <c r="A261" s="18"/>
    </row>
    <row r="262" spans="1:1" x14ac:dyDescent="0.2">
      <c r="A262" s="18"/>
    </row>
    <row r="263" spans="1:1" x14ac:dyDescent="0.2">
      <c r="A263" s="18"/>
    </row>
    <row r="264" spans="1:1" x14ac:dyDescent="0.2">
      <c r="A264" s="18"/>
    </row>
    <row r="265" spans="1:1" x14ac:dyDescent="0.2">
      <c r="A265" s="18"/>
    </row>
    <row r="266" spans="1:1" x14ac:dyDescent="0.2">
      <c r="A266" s="18"/>
    </row>
    <row r="267" spans="1:1" x14ac:dyDescent="0.2">
      <c r="A267" s="18"/>
    </row>
    <row r="268" spans="1:1" x14ac:dyDescent="0.2">
      <c r="A268" s="18"/>
    </row>
    <row r="269" spans="1:1" x14ac:dyDescent="0.2">
      <c r="A269" s="18"/>
    </row>
    <row r="270" spans="1:1" x14ac:dyDescent="0.2">
      <c r="A270" s="18"/>
    </row>
    <row r="271" spans="1:1" x14ac:dyDescent="0.2">
      <c r="A271" s="18"/>
    </row>
    <row r="272" spans="1:1" x14ac:dyDescent="0.2">
      <c r="A272" s="18"/>
    </row>
    <row r="273" spans="1:1" x14ac:dyDescent="0.2">
      <c r="A273" s="18"/>
    </row>
    <row r="274" spans="1:1" x14ac:dyDescent="0.2">
      <c r="A274" s="18"/>
    </row>
    <row r="275" spans="1:1" x14ac:dyDescent="0.2">
      <c r="A275" s="18"/>
    </row>
    <row r="276" spans="1:1" x14ac:dyDescent="0.2">
      <c r="A276" s="18"/>
    </row>
    <row r="277" spans="1:1" x14ac:dyDescent="0.2">
      <c r="A277" s="18"/>
    </row>
    <row r="278" spans="1:1" x14ac:dyDescent="0.2">
      <c r="A278" s="18"/>
    </row>
    <row r="279" spans="1:1" x14ac:dyDescent="0.2">
      <c r="A279" s="18"/>
    </row>
    <row r="280" spans="1:1" x14ac:dyDescent="0.2">
      <c r="A280" s="18"/>
    </row>
    <row r="281" spans="1:1" x14ac:dyDescent="0.2">
      <c r="A281" s="18"/>
    </row>
    <row r="282" spans="1:1" x14ac:dyDescent="0.2">
      <c r="A282" s="18"/>
    </row>
    <row r="283" spans="1:1" x14ac:dyDescent="0.2">
      <c r="A283" s="18"/>
    </row>
    <row r="284" spans="1:1" x14ac:dyDescent="0.2">
      <c r="A284" s="18"/>
    </row>
    <row r="285" spans="1:1" x14ac:dyDescent="0.2">
      <c r="A285" s="18"/>
    </row>
    <row r="286" spans="1:1" x14ac:dyDescent="0.2">
      <c r="A286" s="18"/>
    </row>
    <row r="287" spans="1:1" x14ac:dyDescent="0.2">
      <c r="A287" s="18"/>
    </row>
    <row r="288" spans="1:1" x14ac:dyDescent="0.2">
      <c r="A288" s="18"/>
    </row>
    <row r="289" spans="1:1" x14ac:dyDescent="0.2">
      <c r="A289" s="18"/>
    </row>
    <row r="290" spans="1:1" x14ac:dyDescent="0.2">
      <c r="A290" s="18"/>
    </row>
    <row r="291" spans="1:1" x14ac:dyDescent="0.2">
      <c r="A291" s="18"/>
    </row>
    <row r="292" spans="1:1" x14ac:dyDescent="0.2">
      <c r="A292" s="54"/>
    </row>
    <row r="293" spans="1:1" x14ac:dyDescent="0.2">
      <c r="A293" s="54"/>
    </row>
    <row r="294" spans="1:1" x14ac:dyDescent="0.2">
      <c r="A294" s="54"/>
    </row>
    <row r="295" spans="1:1" x14ac:dyDescent="0.2">
      <c r="A295" s="54"/>
    </row>
    <row r="296" spans="1:1" x14ac:dyDescent="0.2">
      <c r="A296" s="54"/>
    </row>
    <row r="297" spans="1:1" x14ac:dyDescent="0.2">
      <c r="A297" s="54"/>
    </row>
    <row r="298" spans="1:1" x14ac:dyDescent="0.2">
      <c r="A298" s="54"/>
    </row>
    <row r="299" spans="1:1" x14ac:dyDescent="0.2">
      <c r="A299" s="54"/>
    </row>
    <row r="300" spans="1:1" x14ac:dyDescent="0.2">
      <c r="A300" s="54"/>
    </row>
    <row r="301" spans="1:1" x14ac:dyDescent="0.2">
      <c r="A301" s="54"/>
    </row>
    <row r="302" spans="1:1" x14ac:dyDescent="0.2">
      <c r="A302" s="54"/>
    </row>
  </sheetData>
  <pageMargins left="0.75" right="0.75" top="1" bottom="1" header="0.5" footer="0.5"/>
  <pageSetup scale="10" orientation="landscape" horizontalDpi="429496729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68"/>
  <sheetViews>
    <sheetView zoomScaleNormal="100" workbookViewId="0"/>
  </sheetViews>
  <sheetFormatPr defaultColWidth="11.42578125" defaultRowHeight="12.75" x14ac:dyDescent="0.2"/>
  <cols>
    <col min="1" max="12" width="17.5703125" customWidth="1"/>
    <col min="13" max="16" width="10.85546875" customWidth="1"/>
    <col min="17" max="17" width="11.140625" customWidth="1"/>
  </cols>
  <sheetData>
    <row r="1" spans="1:15" ht="15.75" customHeight="1" x14ac:dyDescent="0.2">
      <c r="A1" s="58" t="s">
        <v>65</v>
      </c>
      <c r="B1" s="58"/>
      <c r="C1" s="58"/>
      <c r="D1" s="58"/>
      <c r="E1" s="58"/>
      <c r="F1" s="58"/>
      <c r="G1" s="58"/>
      <c r="H1" s="58"/>
      <c r="I1" s="42"/>
      <c r="J1" s="57"/>
    </row>
    <row r="2" spans="1:15" ht="15.75" customHeight="1" x14ac:dyDescent="0.2">
      <c r="A2" s="56" t="s">
        <v>1</v>
      </c>
      <c r="B2" s="63"/>
      <c r="C2" s="63"/>
      <c r="D2" s="63"/>
      <c r="E2" s="63"/>
      <c r="F2" s="63"/>
      <c r="G2" s="63"/>
      <c r="H2" s="63"/>
      <c r="I2" s="63"/>
      <c r="J2" s="75"/>
    </row>
    <row r="3" spans="1:15" ht="15.75" customHeight="1" x14ac:dyDescent="0.2">
      <c r="A3" s="56"/>
      <c r="B3" s="55" t="s">
        <v>16</v>
      </c>
      <c r="C3" s="29" t="s">
        <v>55</v>
      </c>
      <c r="D3" s="63"/>
      <c r="E3" s="63"/>
      <c r="F3" s="63"/>
      <c r="G3" s="63"/>
      <c r="H3" s="63"/>
      <c r="I3" s="63"/>
      <c r="J3" s="63"/>
    </row>
    <row r="4" spans="1:15" ht="15.75" customHeight="1" x14ac:dyDescent="0.2">
      <c r="A4" s="56"/>
      <c r="B4" s="55" t="s">
        <v>17</v>
      </c>
      <c r="C4" s="29" t="s">
        <v>27</v>
      </c>
      <c r="D4" s="63"/>
      <c r="E4" s="63"/>
      <c r="F4" s="63"/>
      <c r="G4" s="63"/>
      <c r="H4" s="63"/>
      <c r="I4" s="63"/>
      <c r="J4" s="63"/>
    </row>
    <row r="5" spans="1:15" ht="15.75" customHeight="1" x14ac:dyDescent="0.2">
      <c r="A5" s="56"/>
      <c r="B5" s="63"/>
      <c r="C5" s="63"/>
      <c r="D5" s="63"/>
      <c r="E5" s="63"/>
      <c r="F5" s="63"/>
      <c r="G5" s="63"/>
      <c r="H5" s="63"/>
      <c r="I5" s="63"/>
      <c r="J5" s="63"/>
    </row>
    <row r="6" spans="1:15" ht="15.75" customHeight="1" x14ac:dyDescent="0.2">
      <c r="A6" s="56" t="s">
        <v>2</v>
      </c>
      <c r="B6" s="63"/>
      <c r="C6" s="28" t="s">
        <v>13</v>
      </c>
      <c r="D6" s="28" t="s">
        <v>62</v>
      </c>
      <c r="E6" s="55"/>
      <c r="F6" s="55"/>
      <c r="G6" s="55"/>
      <c r="H6" s="55"/>
      <c r="I6" s="55"/>
      <c r="J6" s="63"/>
    </row>
    <row r="7" spans="1:15" ht="15.75" customHeight="1" x14ac:dyDescent="0.2">
      <c r="A7" s="56"/>
      <c r="B7" s="63"/>
      <c r="C7" s="71"/>
      <c r="D7" s="71" t="s">
        <v>57</v>
      </c>
      <c r="E7" s="76"/>
      <c r="F7" s="76"/>
      <c r="G7" s="76"/>
      <c r="H7" s="76"/>
      <c r="I7" s="76"/>
      <c r="J7" s="63"/>
    </row>
    <row r="8" spans="1:15" ht="15.75" customHeight="1" x14ac:dyDescent="0.2">
      <c r="A8" s="56"/>
      <c r="B8" s="55" t="s">
        <v>4</v>
      </c>
      <c r="C8" s="73">
        <v>46023</v>
      </c>
      <c r="D8" s="83">
        <f>J27</f>
        <v>0.59831183908754648</v>
      </c>
      <c r="E8" s="63"/>
      <c r="F8" s="63"/>
      <c r="G8" s="63"/>
      <c r="H8" s="63"/>
      <c r="I8" s="63"/>
      <c r="J8" s="63"/>
    </row>
    <row r="9" spans="1:15" ht="15.75" customHeight="1" x14ac:dyDescent="0.2">
      <c r="A9" s="57"/>
      <c r="B9" s="69" t="s">
        <v>11</v>
      </c>
      <c r="C9" s="73">
        <v>46000</v>
      </c>
      <c r="D9" s="83">
        <v>0.6</v>
      </c>
      <c r="E9" s="57"/>
      <c r="F9" s="57"/>
      <c r="G9" s="57"/>
      <c r="H9" s="57"/>
      <c r="I9" s="57"/>
      <c r="J9" s="57"/>
    </row>
    <row r="10" spans="1:15" ht="15.75" customHeight="1" x14ac:dyDescent="0.25">
      <c r="A10" s="21"/>
      <c r="C10" s="39"/>
      <c r="D10" s="66"/>
      <c r="E10" s="66"/>
      <c r="F10" s="66"/>
      <c r="H10" s="66"/>
      <c r="I10" s="66"/>
    </row>
    <row r="11" spans="1:15" ht="13.15" customHeight="1" x14ac:dyDescent="0.2">
      <c r="A11" s="35" t="s">
        <v>58</v>
      </c>
      <c r="B11" s="35"/>
      <c r="C11" s="35"/>
      <c r="D11" s="35"/>
      <c r="E11" s="35"/>
      <c r="F11" s="35"/>
      <c r="G11" s="52"/>
      <c r="H11" s="12"/>
      <c r="I11" s="35"/>
      <c r="J11" s="35"/>
    </row>
    <row r="12" spans="1:15" ht="66.75" customHeight="1" x14ac:dyDescent="0.2">
      <c r="A12" s="65" t="s">
        <v>7</v>
      </c>
      <c r="B12" s="65" t="s">
        <v>59</v>
      </c>
      <c r="C12" s="65" t="s">
        <v>44</v>
      </c>
      <c r="D12" s="65" t="s">
        <v>61</v>
      </c>
      <c r="E12" s="65" t="s">
        <v>94</v>
      </c>
      <c r="F12" s="65" t="s">
        <v>95</v>
      </c>
      <c r="G12" s="65" t="s">
        <v>98</v>
      </c>
      <c r="H12" s="65" t="s">
        <v>60</v>
      </c>
      <c r="I12" s="65" t="s">
        <v>96</v>
      </c>
      <c r="J12" s="65" t="s">
        <v>97</v>
      </c>
    </row>
    <row r="13" spans="1:15" ht="13.15" customHeight="1" x14ac:dyDescent="0.2">
      <c r="B13" s="22" t="s">
        <v>57</v>
      </c>
      <c r="C13" s="22"/>
      <c r="D13" s="22" t="s">
        <v>57</v>
      </c>
      <c r="E13" s="22" t="s">
        <v>57</v>
      </c>
      <c r="F13" s="22" t="s">
        <v>5</v>
      </c>
      <c r="G13" s="22"/>
      <c r="H13" s="22" t="s">
        <v>57</v>
      </c>
      <c r="I13" s="22" t="s">
        <v>57</v>
      </c>
      <c r="J13" s="22" t="s">
        <v>57</v>
      </c>
    </row>
    <row r="14" spans="1:15" ht="13.15" customHeight="1" x14ac:dyDescent="0.2">
      <c r="A14" s="31" t="s">
        <v>153</v>
      </c>
      <c r="B14" s="53">
        <v>0.57099999999999995</v>
      </c>
      <c r="C14" s="67" t="s">
        <v>128</v>
      </c>
      <c r="D14" s="84"/>
      <c r="E14" s="84">
        <v>-0.115577</v>
      </c>
      <c r="F14" s="84">
        <v>1.5002055076037799</v>
      </c>
      <c r="G14" s="31" t="s">
        <v>154</v>
      </c>
      <c r="H14" s="84" t="str">
        <f>IF(D14="","",D14+E14)</f>
        <v/>
      </c>
      <c r="I14" s="84">
        <f>IF(B14="",H14,B14)</f>
        <v>0.57099999999999995</v>
      </c>
      <c r="J14" s="84">
        <f t="shared" ref="J14:J25" si="0">(I14*F14)/100</f>
        <v>8.5661734484175824E-3</v>
      </c>
      <c r="L14" s="6"/>
      <c r="M14" s="62"/>
      <c r="O14" s="62"/>
    </row>
    <row r="15" spans="1:15" ht="13.15" customHeight="1" x14ac:dyDescent="0.2">
      <c r="A15" s="31" t="s">
        <v>125</v>
      </c>
      <c r="B15" s="53">
        <v>0.60699999999999998</v>
      </c>
      <c r="C15" s="67" t="s">
        <v>128</v>
      </c>
      <c r="D15" s="84"/>
      <c r="E15" s="84">
        <v>-0.10266599999999999</v>
      </c>
      <c r="F15" s="84">
        <v>3.0004110152075598</v>
      </c>
      <c r="G15" s="31" t="s">
        <v>154</v>
      </c>
      <c r="H15" s="84" t="str">
        <f t="shared" ref="H15:H25" si="1">IF(D15="","",D15+E15)</f>
        <v/>
      </c>
      <c r="I15" s="84">
        <f t="shared" ref="I15:I24" si="2">IF(B15="",IF(H15="",AVERAGE(I14,I16),H15),B15)</f>
        <v>0.60699999999999998</v>
      </c>
      <c r="J15" s="84">
        <f t="shared" si="0"/>
        <v>1.8212494862309886E-2</v>
      </c>
      <c r="L15" s="6"/>
      <c r="M15" s="62"/>
      <c r="O15" s="62"/>
    </row>
    <row r="16" spans="1:15" ht="13.15" customHeight="1" x14ac:dyDescent="0.2">
      <c r="A16" s="31" t="s">
        <v>128</v>
      </c>
      <c r="B16" s="53">
        <v>0.63100000000000001</v>
      </c>
      <c r="C16" s="67" t="s">
        <v>126</v>
      </c>
      <c r="D16" s="84"/>
      <c r="E16" s="84">
        <v>-6.9921999999999998E-2</v>
      </c>
      <c r="F16" s="84">
        <v>7.5421290587751697</v>
      </c>
      <c r="G16" s="31" t="s">
        <v>154</v>
      </c>
      <c r="H16" s="84" t="str">
        <f t="shared" si="1"/>
        <v/>
      </c>
      <c r="I16" s="84">
        <f t="shared" si="2"/>
        <v>0.63100000000000001</v>
      </c>
      <c r="J16" s="84">
        <f t="shared" si="0"/>
        <v>4.7590834360871324E-2</v>
      </c>
      <c r="L16" s="6"/>
      <c r="M16" s="62"/>
      <c r="O16" s="62"/>
    </row>
    <row r="17" spans="1:15" ht="13.15" customHeight="1" x14ac:dyDescent="0.2">
      <c r="A17" s="31" t="s">
        <v>129</v>
      </c>
      <c r="B17" s="53">
        <v>0.60699999999999998</v>
      </c>
      <c r="C17" s="67" t="s">
        <v>126</v>
      </c>
      <c r="D17" s="84"/>
      <c r="E17" s="84">
        <v>-6.3948000000000005E-2</v>
      </c>
      <c r="F17" s="84">
        <v>16.6050143855323</v>
      </c>
      <c r="G17" s="31" t="s">
        <v>154</v>
      </c>
      <c r="H17" s="84" t="str">
        <f t="shared" si="1"/>
        <v/>
      </c>
      <c r="I17" s="84">
        <f t="shared" si="2"/>
        <v>0.60699999999999998</v>
      </c>
      <c r="J17" s="84">
        <f t="shared" si="0"/>
        <v>0.10079243732018106</v>
      </c>
      <c r="L17" s="6"/>
      <c r="M17" s="62"/>
      <c r="O17" s="62"/>
    </row>
    <row r="18" spans="1:15" ht="13.15" customHeight="1" x14ac:dyDescent="0.2">
      <c r="A18" s="31" t="s">
        <v>126</v>
      </c>
      <c r="B18" s="53"/>
      <c r="C18" s="67" t="s">
        <v>130</v>
      </c>
      <c r="D18" s="84">
        <v>0.64270000000000005</v>
      </c>
      <c r="E18" s="84">
        <v>-6.5801999999999999E-2</v>
      </c>
      <c r="F18" s="84">
        <v>18.536785861076901</v>
      </c>
      <c r="G18" s="31" t="s">
        <v>154</v>
      </c>
      <c r="H18" s="84">
        <f t="shared" si="1"/>
        <v>0.57689800000000002</v>
      </c>
      <c r="I18" s="84">
        <f t="shared" si="2"/>
        <v>0.57689800000000002</v>
      </c>
      <c r="J18" s="84">
        <f t="shared" si="0"/>
        <v>0.10693834689683543</v>
      </c>
      <c r="L18" s="6"/>
      <c r="M18" s="62"/>
      <c r="O18" s="62"/>
    </row>
    <row r="19" spans="1:15" ht="13.15" customHeight="1" x14ac:dyDescent="0.2">
      <c r="A19" s="31" t="s">
        <v>131</v>
      </c>
      <c r="B19" s="53"/>
      <c r="C19" s="67" t="s">
        <v>130</v>
      </c>
      <c r="D19" s="84">
        <v>0.64270000000000005</v>
      </c>
      <c r="E19" s="84">
        <v>-8.1336000000000006E-2</v>
      </c>
      <c r="F19" s="84">
        <v>18.454582819564301</v>
      </c>
      <c r="G19" s="31" t="s">
        <v>154</v>
      </c>
      <c r="H19" s="84">
        <f t="shared" si="1"/>
        <v>0.56136400000000009</v>
      </c>
      <c r="I19" s="84">
        <f t="shared" si="2"/>
        <v>0.56136400000000009</v>
      </c>
      <c r="J19" s="84">
        <f t="shared" si="0"/>
        <v>0.10359738429921896</v>
      </c>
      <c r="L19" s="6"/>
      <c r="M19" s="62"/>
      <c r="O19" s="62"/>
    </row>
    <row r="20" spans="1:15" ht="13.15" customHeight="1" x14ac:dyDescent="0.2">
      <c r="A20" s="31" t="s">
        <v>132</v>
      </c>
      <c r="B20" s="53"/>
      <c r="C20" s="67" t="s">
        <v>130</v>
      </c>
      <c r="D20" s="84">
        <v>0.64270000000000005</v>
      </c>
      <c r="E20" s="84">
        <v>-8.6136999999999894E-2</v>
      </c>
      <c r="F20" s="84">
        <v>9.3711467324291</v>
      </c>
      <c r="G20" s="31" t="s">
        <v>154</v>
      </c>
      <c r="H20" s="84">
        <f t="shared" si="1"/>
        <v>0.55656300000000014</v>
      </c>
      <c r="I20" s="84">
        <f t="shared" si="2"/>
        <v>0.55656300000000014</v>
      </c>
      <c r="J20" s="84">
        <f t="shared" si="0"/>
        <v>5.2156335388409386E-2</v>
      </c>
      <c r="L20" s="6"/>
      <c r="M20" s="62"/>
      <c r="O20" s="62"/>
    </row>
    <row r="21" spans="1:15" ht="13.15" customHeight="1" x14ac:dyDescent="0.2">
      <c r="A21" s="31" t="s">
        <v>130</v>
      </c>
      <c r="B21" s="53"/>
      <c r="C21" s="67" t="s">
        <v>133</v>
      </c>
      <c r="D21" s="84">
        <v>0.65600000000000003</v>
      </c>
      <c r="E21" s="84">
        <v>-7.3319999999999996E-2</v>
      </c>
      <c r="F21" s="84">
        <v>6.98725852856556</v>
      </c>
      <c r="G21" s="31" t="s">
        <v>154</v>
      </c>
      <c r="H21" s="84">
        <f t="shared" si="1"/>
        <v>0.58268000000000009</v>
      </c>
      <c r="I21" s="84">
        <f t="shared" si="2"/>
        <v>0.58268000000000009</v>
      </c>
      <c r="J21" s="84">
        <f t="shared" si="0"/>
        <v>4.0713357994245809E-2</v>
      </c>
      <c r="L21" s="6"/>
      <c r="M21" s="62"/>
      <c r="O21" s="62"/>
    </row>
    <row r="22" spans="1:15" ht="13.15" customHeight="1" x14ac:dyDescent="0.2">
      <c r="A22" s="31" t="s">
        <v>134</v>
      </c>
      <c r="B22" s="53"/>
      <c r="C22" s="67" t="s">
        <v>133</v>
      </c>
      <c r="D22" s="84">
        <v>0.65600000000000003</v>
      </c>
      <c r="E22" s="84">
        <v>-4.0230000000000002E-2</v>
      </c>
      <c r="F22" s="84">
        <v>4.4389642416769401</v>
      </c>
      <c r="G22" s="31" t="s">
        <v>154</v>
      </c>
      <c r="H22" s="84">
        <f t="shared" si="1"/>
        <v>0.61577000000000004</v>
      </c>
      <c r="I22" s="84">
        <f t="shared" si="2"/>
        <v>0.61577000000000004</v>
      </c>
      <c r="J22" s="84">
        <f t="shared" si="0"/>
        <v>2.7333810110974098E-2</v>
      </c>
      <c r="L22" s="6"/>
      <c r="M22" s="62"/>
      <c r="O22" s="62"/>
    </row>
    <row r="23" spans="1:15" ht="13.15" customHeight="1" x14ac:dyDescent="0.2">
      <c r="A23" s="31" t="s">
        <v>133</v>
      </c>
      <c r="B23" s="53"/>
      <c r="C23" s="67" t="s">
        <v>135</v>
      </c>
      <c r="D23" s="84">
        <v>0.66830000000000001</v>
      </c>
      <c r="E23" s="84">
        <v>-2.7785000000000001E-2</v>
      </c>
      <c r="F23" s="84">
        <v>3.1442663378544999</v>
      </c>
      <c r="G23" s="31" t="s">
        <v>154</v>
      </c>
      <c r="H23" s="84">
        <f t="shared" si="1"/>
        <v>0.64051500000000006</v>
      </c>
      <c r="I23" s="84">
        <f t="shared" si="2"/>
        <v>0.64051500000000006</v>
      </c>
      <c r="J23" s="84">
        <f t="shared" si="0"/>
        <v>2.0139497533908753E-2</v>
      </c>
      <c r="L23" s="6"/>
      <c r="M23" s="62"/>
      <c r="O23" s="62"/>
    </row>
    <row r="24" spans="1:15" ht="13.15" customHeight="1" x14ac:dyDescent="0.2">
      <c r="A24" s="31" t="s">
        <v>136</v>
      </c>
      <c r="B24" s="53"/>
      <c r="C24" s="67" t="s">
        <v>135</v>
      </c>
      <c r="D24" s="84">
        <v>0.66830000000000001</v>
      </c>
      <c r="E24" s="84">
        <v>-1.6764000000000001E-2</v>
      </c>
      <c r="F24" s="84">
        <v>3.2470201397451701</v>
      </c>
      <c r="G24" s="31" t="s">
        <v>154</v>
      </c>
      <c r="H24" s="84">
        <f t="shared" si="1"/>
        <v>0.651536</v>
      </c>
      <c r="I24" s="84">
        <f t="shared" si="2"/>
        <v>0.651536</v>
      </c>
      <c r="J24" s="84">
        <f t="shared" si="0"/>
        <v>2.1155505137690093E-2</v>
      </c>
      <c r="L24" s="6"/>
      <c r="M24" s="62"/>
      <c r="O24" s="62"/>
    </row>
    <row r="25" spans="1:15" ht="13.15" customHeight="1" x14ac:dyDescent="0.2">
      <c r="A25" s="31" t="s">
        <v>135</v>
      </c>
      <c r="B25" s="53"/>
      <c r="C25" s="67" t="s">
        <v>135</v>
      </c>
      <c r="D25" s="84">
        <v>0.66830000000000001</v>
      </c>
      <c r="E25" s="84">
        <v>4.4389999999999999E-2</v>
      </c>
      <c r="F25" s="84">
        <v>7.1722153719687602</v>
      </c>
      <c r="G25" s="31" t="s">
        <v>154</v>
      </c>
      <c r="H25" s="84">
        <f t="shared" si="1"/>
        <v>0.71269000000000005</v>
      </c>
      <c r="I25" s="84">
        <f>IF(B25="",H25,B25)</f>
        <v>0.71269000000000005</v>
      </c>
      <c r="J25" s="84">
        <f t="shared" si="0"/>
        <v>5.1115661734484161E-2</v>
      </c>
      <c r="L25" s="6"/>
      <c r="M25" s="62"/>
      <c r="O25" s="62"/>
    </row>
    <row r="26" spans="1:15" ht="13.15" customHeight="1" x14ac:dyDescent="0.2">
      <c r="A26" s="31"/>
      <c r="B26" s="6"/>
      <c r="C26" s="67"/>
      <c r="D26" s="6"/>
      <c r="E26" s="6"/>
      <c r="F26" s="6"/>
      <c r="G26" s="31"/>
      <c r="H26" s="6"/>
      <c r="I26" s="6"/>
      <c r="J26" s="6"/>
      <c r="L26" s="6"/>
      <c r="M26" s="62"/>
      <c r="O26" s="62"/>
    </row>
    <row r="27" spans="1:15" ht="13.15" customHeight="1" x14ac:dyDescent="0.2">
      <c r="A27" s="60"/>
      <c r="B27" s="50"/>
      <c r="C27" s="50"/>
      <c r="D27" s="50"/>
      <c r="E27" s="33"/>
      <c r="F27" s="38"/>
      <c r="G27" s="38"/>
      <c r="H27" s="34"/>
      <c r="I27" s="25" t="s">
        <v>64</v>
      </c>
      <c r="J27" s="85">
        <f>SUM(J14:J25)</f>
        <v>0.59831183908754648</v>
      </c>
      <c r="K27" s="62"/>
    </row>
    <row r="28" spans="1:15" ht="12.75" customHeight="1" x14ac:dyDescent="0.2">
      <c r="A28" s="14" t="s">
        <v>56</v>
      </c>
      <c r="D28" s="37"/>
      <c r="F28" s="49"/>
      <c r="H28" s="37"/>
    </row>
    <row r="29" spans="1:15" ht="12.75" customHeight="1" x14ac:dyDescent="0.2">
      <c r="A29" s="14" t="s">
        <v>100</v>
      </c>
    </row>
    <row r="30" spans="1:15" ht="12.75" customHeight="1" x14ac:dyDescent="0.2">
      <c r="A30" s="14" t="s">
        <v>103</v>
      </c>
    </row>
    <row r="31" spans="1:15" ht="12.75" customHeight="1" x14ac:dyDescent="0.2">
      <c r="A31" s="14" t="s">
        <v>99</v>
      </c>
      <c r="L31" s="27"/>
    </row>
    <row r="32" spans="1:15" ht="12.75" customHeight="1" x14ac:dyDescent="0.2">
      <c r="A32" s="14"/>
      <c r="L32" s="27"/>
    </row>
    <row r="33" spans="1:12" x14ac:dyDescent="0.2">
      <c r="A33" s="14"/>
      <c r="B33" s="6"/>
      <c r="C33" s="6"/>
      <c r="D33" s="6"/>
      <c r="E33" s="6"/>
      <c r="F33" s="6"/>
      <c r="G33" s="6"/>
      <c r="L33" s="27"/>
    </row>
    <row r="76" spans="1:16" ht="12.75" customHeight="1" x14ac:dyDescent="0.2">
      <c r="A76" s="51"/>
    </row>
    <row r="77" spans="1:16" ht="12.75" customHeight="1" x14ac:dyDescent="0.2">
      <c r="A77" s="86"/>
    </row>
    <row r="78" spans="1:16" ht="13.5" customHeight="1" x14ac:dyDescent="0.2">
      <c r="A78" s="1" t="s">
        <v>72</v>
      </c>
      <c r="B78" s="60"/>
      <c r="C78" s="60"/>
      <c r="D78" s="60"/>
      <c r="E78" s="60"/>
      <c r="F78" s="60"/>
      <c r="G78" s="60"/>
      <c r="H78" s="60"/>
      <c r="I78" s="60"/>
      <c r="J78" s="14"/>
      <c r="K78" s="14"/>
      <c r="L78" s="14"/>
      <c r="M78" s="14"/>
      <c r="N78" s="14"/>
      <c r="O78" s="14"/>
      <c r="P78" s="14"/>
    </row>
    <row r="79" spans="1:16" ht="66" customHeight="1" x14ac:dyDescent="0.2">
      <c r="A79" s="4" t="s">
        <v>14</v>
      </c>
      <c r="B79" s="4" t="s">
        <v>66</v>
      </c>
      <c r="C79" s="4" t="s">
        <v>67</v>
      </c>
      <c r="D79" s="4" t="s">
        <v>50</v>
      </c>
      <c r="E79" s="65"/>
      <c r="F79" s="4"/>
      <c r="G79" s="4"/>
      <c r="H79" s="4"/>
      <c r="I79" s="4"/>
      <c r="J79" s="6"/>
      <c r="K79" s="6"/>
      <c r="L79" s="6"/>
      <c r="M79" s="6"/>
      <c r="N79" s="6"/>
      <c r="O79" s="6"/>
      <c r="P79" s="6"/>
    </row>
    <row r="80" spans="1:16" ht="12.75" customHeight="1" x14ac:dyDescent="0.2">
      <c r="A80" s="14"/>
      <c r="B80" s="31" t="s">
        <v>57</v>
      </c>
      <c r="C80" s="31" t="s">
        <v>57</v>
      </c>
      <c r="F80" s="31"/>
      <c r="G80" s="31"/>
      <c r="H80" s="31"/>
      <c r="I80" s="31"/>
      <c r="J80" s="22"/>
      <c r="K80" s="22"/>
      <c r="L80" s="22"/>
      <c r="M80" s="22"/>
      <c r="N80" s="14"/>
    </row>
    <row r="81" spans="1:14" ht="12.75" customHeight="1" x14ac:dyDescent="0.2">
      <c r="A81" s="18">
        <v>45204</v>
      </c>
      <c r="B81" s="84">
        <v>0.72188429799999998</v>
      </c>
      <c r="C81" s="84"/>
      <c r="D81" s="31"/>
      <c r="E81" s="53"/>
      <c r="F81" s="53"/>
      <c r="G81" s="53"/>
      <c r="H81" s="53"/>
      <c r="I81" s="53"/>
      <c r="J81" s="6"/>
      <c r="K81" s="53"/>
      <c r="L81" s="53"/>
      <c r="M81" s="53"/>
      <c r="N81" s="14"/>
    </row>
    <row r="82" spans="1:14" ht="12.75" customHeight="1" x14ac:dyDescent="0.2">
      <c r="A82" s="18">
        <v>45211</v>
      </c>
      <c r="B82" s="84">
        <v>0.71988429799999998</v>
      </c>
      <c r="C82" s="84"/>
      <c r="D82" s="31"/>
      <c r="E82" s="53"/>
      <c r="F82" s="53"/>
      <c r="G82" s="53"/>
      <c r="H82" s="53"/>
      <c r="I82" s="53"/>
      <c r="J82" s="6"/>
      <c r="K82" s="53"/>
      <c r="L82" s="53"/>
      <c r="M82" s="53"/>
    </row>
    <row r="83" spans="1:14" ht="12.75" customHeight="1" x14ac:dyDescent="0.2">
      <c r="A83" s="18">
        <v>45218</v>
      </c>
      <c r="B83" s="84">
        <v>0.74177793700000005</v>
      </c>
      <c r="C83" s="84"/>
      <c r="D83" s="31"/>
      <c r="E83" s="53"/>
      <c r="F83" s="53"/>
      <c r="G83" s="53"/>
      <c r="H83" s="53"/>
      <c r="I83" s="53"/>
      <c r="J83" s="6"/>
      <c r="K83" s="53"/>
      <c r="L83" s="53"/>
      <c r="M83" s="53"/>
      <c r="N83" s="14"/>
    </row>
    <row r="84" spans="1:14" ht="12.75" customHeight="1" x14ac:dyDescent="0.2">
      <c r="A84" s="18">
        <v>45225</v>
      </c>
      <c r="B84" s="84">
        <v>0.73657793699999996</v>
      </c>
      <c r="C84" s="84"/>
      <c r="D84" s="31"/>
      <c r="E84" s="53"/>
      <c r="F84" s="53"/>
      <c r="G84" s="53"/>
      <c r="H84" s="53"/>
      <c r="I84" s="53"/>
      <c r="J84" s="6"/>
      <c r="K84" s="53"/>
      <c r="L84" s="53"/>
      <c r="M84" s="53"/>
      <c r="N84" s="14"/>
    </row>
    <row r="85" spans="1:14" ht="12.75" customHeight="1" x14ac:dyDescent="0.2">
      <c r="A85" s="18">
        <v>45232</v>
      </c>
      <c r="B85" s="84">
        <v>0.72133440999999998</v>
      </c>
      <c r="C85" s="84"/>
      <c r="D85" s="31"/>
      <c r="E85" s="53"/>
      <c r="F85" s="53"/>
      <c r="G85" s="53"/>
      <c r="H85" s="53"/>
      <c r="I85" s="53"/>
      <c r="J85" s="6"/>
      <c r="K85" s="53"/>
      <c r="L85" s="53"/>
      <c r="M85" s="53"/>
      <c r="N85" s="14"/>
    </row>
    <row r="86" spans="1:14" ht="12.75" customHeight="1" x14ac:dyDescent="0.2">
      <c r="A86" s="18">
        <v>45239</v>
      </c>
      <c r="B86" s="84">
        <v>0.69553104600000004</v>
      </c>
      <c r="C86" s="84"/>
      <c r="D86" s="31"/>
      <c r="E86" s="53"/>
      <c r="F86" s="53"/>
      <c r="G86" s="53"/>
      <c r="H86" s="53"/>
      <c r="I86" s="53"/>
      <c r="J86" s="6"/>
      <c r="K86" s="53"/>
      <c r="L86" s="53"/>
      <c r="M86" s="53"/>
      <c r="N86" s="14"/>
    </row>
    <row r="87" spans="1:14" ht="12.75" customHeight="1" x14ac:dyDescent="0.2">
      <c r="A87" s="18">
        <v>45246</v>
      </c>
      <c r="B87" s="84">
        <v>0.70512482799999998</v>
      </c>
      <c r="C87" s="84"/>
      <c r="D87" s="31"/>
      <c r="E87" s="53"/>
      <c r="F87" s="53"/>
      <c r="G87" s="53"/>
      <c r="H87" s="53"/>
      <c r="I87" s="53"/>
      <c r="J87" s="6"/>
      <c r="K87" s="53"/>
      <c r="L87" s="53"/>
      <c r="M87" s="53"/>
      <c r="N87" s="14"/>
    </row>
    <row r="88" spans="1:14" ht="12.75" customHeight="1" x14ac:dyDescent="0.2">
      <c r="A88" s="18">
        <v>45253</v>
      </c>
      <c r="B88" s="84">
        <v>0.70402482799999999</v>
      </c>
      <c r="C88" s="84"/>
      <c r="D88" s="31"/>
      <c r="E88" s="53"/>
      <c r="F88" s="53"/>
      <c r="G88" s="53"/>
      <c r="H88" s="53"/>
      <c r="I88" s="53"/>
      <c r="J88" s="6"/>
      <c r="K88" s="53"/>
      <c r="L88" s="53"/>
      <c r="M88" s="53"/>
      <c r="N88" s="14"/>
    </row>
    <row r="89" spans="1:14" ht="12.75" customHeight="1" x14ac:dyDescent="0.2">
      <c r="A89" s="18">
        <v>45260</v>
      </c>
      <c r="B89" s="84">
        <v>0.70022482799999997</v>
      </c>
      <c r="C89" s="84"/>
      <c r="D89" s="31"/>
      <c r="E89" s="53"/>
      <c r="F89" s="53"/>
      <c r="G89" s="53"/>
      <c r="H89" s="53"/>
      <c r="I89" s="53"/>
      <c r="J89" s="6"/>
      <c r="K89" s="53"/>
      <c r="L89" s="53"/>
      <c r="M89" s="53"/>
      <c r="N89" s="14"/>
    </row>
    <row r="90" spans="1:14" ht="12.75" customHeight="1" x14ac:dyDescent="0.2">
      <c r="A90" s="18">
        <v>45267</v>
      </c>
      <c r="B90" s="84">
        <v>0.69796550099999999</v>
      </c>
      <c r="C90" s="84"/>
      <c r="D90" s="31"/>
      <c r="E90" s="53"/>
      <c r="F90" s="53"/>
      <c r="G90" s="53"/>
      <c r="H90" s="53"/>
      <c r="I90" s="53"/>
      <c r="J90" s="6"/>
      <c r="K90" s="53"/>
      <c r="L90" s="53"/>
      <c r="M90" s="53"/>
      <c r="N90" s="14"/>
    </row>
    <row r="91" spans="1:14" ht="12.75" customHeight="1" x14ac:dyDescent="0.2">
      <c r="A91" s="18">
        <v>45274</v>
      </c>
      <c r="B91" s="84">
        <v>0.69507793699999998</v>
      </c>
      <c r="C91" s="84"/>
      <c r="D91" s="31"/>
      <c r="E91" s="53"/>
      <c r="F91" s="53"/>
      <c r="G91" s="53"/>
      <c r="H91" s="53"/>
      <c r="I91" s="53"/>
      <c r="J91" s="6"/>
      <c r="K91" s="53"/>
      <c r="L91" s="53"/>
      <c r="M91" s="53"/>
    </row>
    <row r="92" spans="1:14" ht="12.75" customHeight="1" x14ac:dyDescent="0.2">
      <c r="A92" s="18">
        <v>45281</v>
      </c>
      <c r="B92" s="84">
        <v>0.68816550099999996</v>
      </c>
      <c r="C92" s="84"/>
      <c r="D92" s="31"/>
      <c r="E92" s="53"/>
      <c r="F92" s="53"/>
      <c r="G92" s="53"/>
      <c r="H92" s="53"/>
      <c r="I92" s="53"/>
      <c r="J92" s="6"/>
      <c r="K92" s="53"/>
      <c r="L92" s="53"/>
      <c r="M92" s="53"/>
      <c r="N92" s="14"/>
    </row>
    <row r="93" spans="1:14" ht="12.75" customHeight="1" x14ac:dyDescent="0.2">
      <c r="A93" s="18">
        <v>45288</v>
      </c>
      <c r="B93" s="84">
        <v>0.70124205500000003</v>
      </c>
      <c r="C93" s="84"/>
      <c r="D93" s="31"/>
      <c r="E93" s="53"/>
      <c r="F93" s="53"/>
      <c r="G93" s="53"/>
      <c r="H93" s="53"/>
      <c r="I93" s="53"/>
      <c r="J93" s="6"/>
      <c r="K93" s="53"/>
      <c r="L93" s="53"/>
      <c r="M93" s="53"/>
      <c r="N93" s="14"/>
    </row>
    <row r="94" spans="1:14" ht="12.75" customHeight="1" x14ac:dyDescent="0.2">
      <c r="A94" s="18">
        <v>45295</v>
      </c>
      <c r="B94" s="84">
        <v>0.70574205499999998</v>
      </c>
      <c r="C94" s="84"/>
      <c r="D94" s="31"/>
      <c r="E94" s="53"/>
      <c r="F94" s="53"/>
      <c r="G94" s="53"/>
      <c r="H94" s="53"/>
      <c r="I94" s="53"/>
      <c r="J94" s="6"/>
      <c r="K94" s="53"/>
      <c r="L94" s="53"/>
      <c r="M94" s="53"/>
      <c r="N94" s="14"/>
    </row>
    <row r="95" spans="1:14" ht="12.75" customHeight="1" x14ac:dyDescent="0.2">
      <c r="A95" s="18">
        <v>45302</v>
      </c>
      <c r="B95" s="84">
        <v>0.70565832399999995</v>
      </c>
      <c r="C95" s="84"/>
      <c r="D95" s="31"/>
      <c r="E95" s="53"/>
      <c r="F95" s="53"/>
      <c r="G95" s="53"/>
      <c r="H95" s="53"/>
      <c r="I95" s="53"/>
      <c r="J95" s="6"/>
      <c r="K95" s="53"/>
      <c r="L95" s="53"/>
      <c r="M95" s="53"/>
      <c r="N95" s="14"/>
    </row>
    <row r="96" spans="1:14" ht="12.75" customHeight="1" x14ac:dyDescent="0.2">
      <c r="A96" s="18">
        <v>45309</v>
      </c>
      <c r="B96" s="84">
        <v>0.71155102599999998</v>
      </c>
      <c r="C96" s="84"/>
      <c r="D96" s="31"/>
      <c r="E96" s="53"/>
      <c r="F96" s="53"/>
      <c r="G96" s="53"/>
      <c r="H96" s="53"/>
      <c r="I96" s="53"/>
      <c r="J96" s="6"/>
      <c r="K96" s="53"/>
      <c r="L96" s="53"/>
      <c r="M96" s="53"/>
      <c r="N96" s="14"/>
    </row>
    <row r="97" spans="1:14" ht="12.75" customHeight="1" x14ac:dyDescent="0.2">
      <c r="A97" s="18">
        <v>45316</v>
      </c>
      <c r="B97" s="84">
        <v>0.71289418599999999</v>
      </c>
      <c r="C97" s="84"/>
      <c r="D97" s="31"/>
      <c r="E97" s="53"/>
      <c r="F97" s="53"/>
      <c r="G97" s="53"/>
      <c r="H97" s="53"/>
      <c r="I97" s="53"/>
      <c r="J97" s="6"/>
      <c r="K97" s="53"/>
      <c r="L97" s="53"/>
      <c r="M97" s="53"/>
      <c r="N97" s="14"/>
    </row>
    <row r="98" spans="1:14" ht="12.75" customHeight="1" x14ac:dyDescent="0.2">
      <c r="A98" s="18">
        <v>45323</v>
      </c>
      <c r="B98" s="84">
        <v>0.71700107700000004</v>
      </c>
      <c r="C98" s="84"/>
      <c r="D98" s="31"/>
      <c r="E98" s="53"/>
      <c r="F98" s="53"/>
      <c r="G98" s="53"/>
      <c r="H98" s="53"/>
      <c r="I98" s="53"/>
      <c r="J98" s="6"/>
      <c r="K98" s="53"/>
      <c r="L98" s="53"/>
      <c r="M98" s="53"/>
      <c r="N98" s="14"/>
    </row>
    <row r="99" spans="1:14" ht="12.75" customHeight="1" x14ac:dyDescent="0.2">
      <c r="A99" s="18">
        <v>45330</v>
      </c>
      <c r="B99" s="84">
        <v>0.71542910900000001</v>
      </c>
      <c r="C99" s="84"/>
      <c r="D99" s="31"/>
      <c r="E99" s="53"/>
      <c r="F99" s="53"/>
      <c r="G99" s="53"/>
      <c r="H99" s="53"/>
      <c r="I99" s="53"/>
      <c r="J99" s="6"/>
      <c r="K99" s="53"/>
      <c r="L99" s="53"/>
      <c r="M99" s="53"/>
      <c r="N99" s="14"/>
    </row>
    <row r="100" spans="1:14" ht="12.75" customHeight="1" x14ac:dyDescent="0.2">
      <c r="A100" s="18">
        <v>45337</v>
      </c>
      <c r="B100" s="84">
        <v>0.72162556200000005</v>
      </c>
      <c r="C100" s="84"/>
      <c r="D100" s="31"/>
      <c r="E100" s="53"/>
      <c r="F100" s="53"/>
      <c r="G100" s="53"/>
      <c r="H100" s="53"/>
      <c r="I100" s="53"/>
      <c r="J100" s="6"/>
      <c r="K100" s="53"/>
      <c r="L100" s="53"/>
      <c r="M100" s="53"/>
      <c r="N100" s="14"/>
    </row>
    <row r="101" spans="1:14" ht="12.75" customHeight="1" x14ac:dyDescent="0.2">
      <c r="A101" s="18">
        <v>45344</v>
      </c>
      <c r="B101" s="84">
        <v>0.72333767199999999</v>
      </c>
      <c r="C101" s="84"/>
      <c r="D101" s="31"/>
      <c r="E101" s="53"/>
      <c r="F101" s="53"/>
      <c r="G101" s="53"/>
      <c r="H101" s="53"/>
      <c r="I101" s="53"/>
      <c r="J101" s="6"/>
      <c r="K101" s="53"/>
      <c r="L101" s="53"/>
      <c r="M101" s="53"/>
      <c r="N101" s="14"/>
    </row>
    <row r="102" spans="1:14" ht="12.75" customHeight="1" x14ac:dyDescent="0.2">
      <c r="A102" s="18">
        <v>45351</v>
      </c>
      <c r="B102" s="84">
        <v>0.72914044499999997</v>
      </c>
      <c r="C102" s="84"/>
      <c r="D102" s="31"/>
      <c r="E102" s="53"/>
      <c r="F102" s="53"/>
      <c r="G102" s="53"/>
      <c r="H102" s="53"/>
      <c r="I102" s="53"/>
      <c r="J102" s="6"/>
      <c r="K102" s="53"/>
      <c r="L102" s="53"/>
      <c r="M102" s="53"/>
      <c r="N102" s="14"/>
    </row>
    <row r="103" spans="1:14" ht="12.75" customHeight="1" x14ac:dyDescent="0.2">
      <c r="A103" s="18">
        <v>45358</v>
      </c>
      <c r="B103" s="84">
        <v>0.72844474599999998</v>
      </c>
      <c r="C103" s="84"/>
      <c r="D103" s="31"/>
      <c r="E103" s="53"/>
      <c r="F103" s="53"/>
      <c r="G103" s="53"/>
      <c r="H103" s="53"/>
      <c r="I103" s="53"/>
      <c r="J103" s="6"/>
      <c r="K103" s="53"/>
      <c r="L103" s="53"/>
      <c r="M103" s="53"/>
      <c r="N103" s="14"/>
    </row>
    <row r="104" spans="1:14" ht="12.75" customHeight="1" x14ac:dyDescent="0.2">
      <c r="A104" s="18">
        <v>45365</v>
      </c>
      <c r="B104" s="84">
        <v>0.72587840599999998</v>
      </c>
      <c r="C104" s="84"/>
      <c r="D104" s="31"/>
      <c r="E104" s="53"/>
      <c r="F104" s="53"/>
      <c r="G104" s="53"/>
      <c r="H104" s="53"/>
      <c r="I104" s="53"/>
      <c r="J104" s="6"/>
      <c r="K104" s="53"/>
      <c r="L104" s="53"/>
      <c r="M104" s="53"/>
      <c r="N104" s="14"/>
    </row>
    <row r="105" spans="1:14" ht="12.75" customHeight="1" x14ac:dyDescent="0.2">
      <c r="A105" s="18">
        <v>45372</v>
      </c>
      <c r="B105" s="84">
        <v>0.73182013899999998</v>
      </c>
      <c r="C105" s="84"/>
      <c r="D105" s="31"/>
      <c r="E105" s="53"/>
      <c r="F105" s="53"/>
      <c r="G105" s="53"/>
      <c r="H105" s="53"/>
      <c r="I105" s="53"/>
      <c r="J105" s="6"/>
      <c r="K105" s="53"/>
      <c r="L105" s="53"/>
      <c r="M105" s="53"/>
      <c r="N105" s="14"/>
    </row>
    <row r="106" spans="1:14" ht="12.75" customHeight="1" x14ac:dyDescent="0.2">
      <c r="A106" s="18">
        <v>45379</v>
      </c>
      <c r="B106" s="84">
        <v>0.72415848699999996</v>
      </c>
      <c r="C106" s="84"/>
      <c r="D106" s="31"/>
      <c r="E106" s="53"/>
      <c r="F106" s="53"/>
      <c r="G106" s="53"/>
      <c r="H106" s="53"/>
      <c r="I106" s="53"/>
      <c r="K106" s="53"/>
      <c r="L106" s="53"/>
      <c r="M106" s="53"/>
    </row>
    <row r="107" spans="1:14" ht="12.75" customHeight="1" x14ac:dyDescent="0.2">
      <c r="A107" s="18">
        <v>45386</v>
      </c>
      <c r="B107" s="84">
        <v>0.72500594900000004</v>
      </c>
      <c r="C107" s="84"/>
      <c r="D107" s="31"/>
      <c r="E107" s="53"/>
      <c r="F107" s="53"/>
      <c r="G107" s="53"/>
      <c r="H107" s="53"/>
      <c r="I107" s="53"/>
      <c r="J107" s="6"/>
      <c r="K107" s="53"/>
      <c r="L107" s="53"/>
      <c r="M107" s="53"/>
      <c r="N107" s="14"/>
    </row>
    <row r="108" spans="1:14" ht="12.75" customHeight="1" x14ac:dyDescent="0.2">
      <c r="A108" s="18">
        <v>45393</v>
      </c>
      <c r="B108" s="84">
        <v>0.71842537799999995</v>
      </c>
      <c r="C108" s="84"/>
      <c r="D108" s="31"/>
      <c r="E108" s="53"/>
      <c r="F108" s="53"/>
      <c r="G108" s="53"/>
      <c r="H108" s="53"/>
      <c r="I108" s="53"/>
      <c r="J108" s="6"/>
      <c r="K108" s="53"/>
      <c r="L108" s="53"/>
      <c r="M108" s="53"/>
    </row>
    <row r="109" spans="1:14" ht="12.75" customHeight="1" x14ac:dyDescent="0.2">
      <c r="A109" s="18">
        <v>45400</v>
      </c>
      <c r="B109" s="84">
        <v>0.708869007</v>
      </c>
      <c r="C109" s="84"/>
      <c r="D109" s="31"/>
      <c r="E109" s="53"/>
      <c r="F109" s="53"/>
      <c r="G109" s="53"/>
      <c r="H109" s="53"/>
      <c r="I109" s="53"/>
      <c r="J109" s="6"/>
      <c r="K109" s="53"/>
      <c r="L109" s="53"/>
      <c r="M109" s="53"/>
      <c r="N109" s="14"/>
    </row>
    <row r="110" spans="1:14" ht="12.75" customHeight="1" x14ac:dyDescent="0.2">
      <c r="A110" s="18">
        <v>45407</v>
      </c>
      <c r="B110" s="84">
        <v>0.70002772300000005</v>
      </c>
      <c r="C110" s="84"/>
      <c r="D110" s="31"/>
      <c r="E110" s="53"/>
      <c r="F110" s="53"/>
      <c r="G110" s="53"/>
      <c r="H110" s="53"/>
      <c r="I110" s="53"/>
      <c r="J110" s="6"/>
      <c r="K110" s="53"/>
      <c r="L110" s="53"/>
      <c r="M110" s="53"/>
      <c r="N110" s="14"/>
    </row>
    <row r="111" spans="1:14" ht="12.75" customHeight="1" x14ac:dyDescent="0.2">
      <c r="A111" s="18">
        <v>45414</v>
      </c>
      <c r="B111" s="84">
        <v>0.68402433900000004</v>
      </c>
      <c r="C111" s="84"/>
      <c r="D111" s="31"/>
      <c r="E111" s="53"/>
      <c r="F111" s="53"/>
      <c r="G111" s="53"/>
      <c r="H111" s="53"/>
      <c r="I111" s="53"/>
      <c r="J111" s="6"/>
      <c r="K111" s="53"/>
      <c r="L111" s="53"/>
      <c r="M111" s="53"/>
      <c r="N111" s="14"/>
    </row>
    <row r="112" spans="1:14" ht="12.75" customHeight="1" x14ac:dyDescent="0.2">
      <c r="A112" s="18">
        <v>45421</v>
      </c>
      <c r="B112" s="84">
        <v>0.69290668300000002</v>
      </c>
      <c r="C112" s="84"/>
      <c r="D112" s="31"/>
      <c r="E112" s="53"/>
      <c r="F112" s="53"/>
      <c r="G112" s="53"/>
      <c r="H112" s="53"/>
      <c r="I112" s="53"/>
      <c r="J112" s="6"/>
      <c r="K112" s="53"/>
      <c r="L112" s="53"/>
      <c r="M112" s="53"/>
    </row>
    <row r="113" spans="1:14" ht="12.75" customHeight="1" x14ac:dyDescent="0.2">
      <c r="A113" s="18">
        <v>45428</v>
      </c>
      <c r="B113" s="84">
        <v>0.69224967999999998</v>
      </c>
      <c r="C113" s="84"/>
      <c r="D113" s="31"/>
      <c r="E113" s="53"/>
      <c r="F113" s="53"/>
      <c r="G113" s="53"/>
      <c r="H113" s="53"/>
      <c r="I113" s="53"/>
      <c r="J113" s="6"/>
      <c r="K113" s="53"/>
      <c r="L113" s="53"/>
      <c r="M113" s="53"/>
      <c r="N113" s="14"/>
    </row>
    <row r="114" spans="1:14" ht="12.75" customHeight="1" x14ac:dyDescent="0.2">
      <c r="A114" s="18">
        <v>45435</v>
      </c>
      <c r="B114" s="84">
        <v>0.70246044500000004</v>
      </c>
      <c r="C114" s="84"/>
      <c r="D114" s="31"/>
      <c r="E114" s="53"/>
      <c r="F114" s="53"/>
      <c r="G114" s="53"/>
      <c r="H114" s="53"/>
      <c r="I114" s="53"/>
      <c r="J114" s="6"/>
      <c r="K114" s="53"/>
      <c r="L114" s="53"/>
      <c r="M114" s="53"/>
      <c r="N114" s="14"/>
    </row>
    <row r="115" spans="1:14" ht="12.75" customHeight="1" x14ac:dyDescent="0.2">
      <c r="A115" s="18">
        <v>45442</v>
      </c>
      <c r="B115" s="84">
        <v>0.70192813099999996</v>
      </c>
      <c r="C115" s="84"/>
      <c r="D115" s="31"/>
      <c r="E115" s="53"/>
      <c r="F115" s="53"/>
      <c r="G115" s="53"/>
      <c r="H115" s="53"/>
      <c r="I115" s="53"/>
      <c r="J115" s="6"/>
      <c r="K115" s="53"/>
      <c r="L115" s="53"/>
      <c r="M115" s="53"/>
      <c r="N115" s="14"/>
    </row>
    <row r="116" spans="1:14" ht="12.75" customHeight="1" x14ac:dyDescent="0.2">
      <c r="A116" s="18">
        <v>45449</v>
      </c>
      <c r="B116" s="84">
        <v>0.68748603100000005</v>
      </c>
      <c r="C116" s="84"/>
      <c r="D116" s="31"/>
      <c r="E116" s="53"/>
      <c r="F116" s="53"/>
      <c r="G116" s="53"/>
      <c r="H116" s="53"/>
      <c r="I116" s="53"/>
      <c r="J116" s="6"/>
      <c r="K116" s="53"/>
      <c r="L116" s="53"/>
      <c r="M116" s="53"/>
    </row>
    <row r="117" spans="1:14" ht="12.75" customHeight="1" x14ac:dyDescent="0.2">
      <c r="A117" s="18">
        <v>45456</v>
      </c>
      <c r="B117" s="84">
        <v>0.678127641</v>
      </c>
      <c r="C117" s="84"/>
      <c r="D117" s="31"/>
      <c r="E117" s="53"/>
      <c r="F117" s="53"/>
      <c r="G117" s="53"/>
      <c r="H117" s="53"/>
      <c r="I117" s="53"/>
      <c r="J117" s="6"/>
      <c r="K117" s="53"/>
      <c r="L117" s="53"/>
      <c r="M117" s="53"/>
      <c r="N117" s="14"/>
    </row>
    <row r="118" spans="1:14" ht="12.75" customHeight="1" x14ac:dyDescent="0.2">
      <c r="A118" s="18">
        <v>45463</v>
      </c>
      <c r="B118" s="84">
        <v>0.67126861999999998</v>
      </c>
      <c r="C118" s="84"/>
      <c r="D118" s="31"/>
      <c r="E118" s="53"/>
      <c r="F118" s="53"/>
      <c r="G118" s="53"/>
      <c r="H118" s="53"/>
      <c r="I118" s="53"/>
      <c r="J118" s="6"/>
      <c r="K118" s="53"/>
      <c r="L118" s="53"/>
      <c r="M118" s="53"/>
      <c r="N118" s="14"/>
    </row>
    <row r="119" spans="1:14" ht="12.75" customHeight="1" x14ac:dyDescent="0.2">
      <c r="A119" s="18">
        <v>45470</v>
      </c>
      <c r="B119" s="84">
        <v>0.68630629600000004</v>
      </c>
      <c r="C119" s="84"/>
      <c r="D119" s="31"/>
      <c r="E119" s="53"/>
      <c r="F119" s="53"/>
      <c r="G119" s="53"/>
      <c r="H119" s="53"/>
      <c r="I119" s="53"/>
      <c r="J119" s="6"/>
      <c r="K119" s="53"/>
      <c r="L119" s="53"/>
      <c r="M119" s="53"/>
      <c r="N119" s="14"/>
    </row>
    <row r="120" spans="1:14" ht="12.75" customHeight="1" x14ac:dyDescent="0.2">
      <c r="A120" s="18">
        <v>45477</v>
      </c>
      <c r="B120" s="84">
        <v>0.68075553099999997</v>
      </c>
      <c r="C120" s="84"/>
      <c r="D120" s="31"/>
      <c r="E120" s="53"/>
      <c r="F120" s="53"/>
      <c r="G120" s="53"/>
      <c r="H120" s="53"/>
      <c r="I120" s="53"/>
      <c r="J120" s="6"/>
      <c r="K120" s="53"/>
      <c r="L120" s="53"/>
      <c r="M120" s="53"/>
      <c r="N120" s="14"/>
    </row>
    <row r="121" spans="1:14" ht="12.75" customHeight="1" x14ac:dyDescent="0.2">
      <c r="A121" s="18">
        <v>45484</v>
      </c>
      <c r="B121" s="84">
        <v>0.67453147400000002</v>
      </c>
      <c r="C121" s="84"/>
      <c r="D121" s="31"/>
      <c r="E121" s="53"/>
      <c r="F121" s="53"/>
      <c r="G121" s="53"/>
      <c r="H121" s="53"/>
      <c r="I121" s="53"/>
      <c r="J121" s="6"/>
      <c r="K121" s="53"/>
      <c r="L121" s="53"/>
      <c r="M121" s="53"/>
      <c r="N121" s="14"/>
    </row>
    <row r="122" spans="1:14" ht="12.75" customHeight="1" x14ac:dyDescent="0.2">
      <c r="A122" s="18">
        <v>45491</v>
      </c>
      <c r="B122" s="84">
        <v>0.67995557200000001</v>
      </c>
      <c r="C122" s="84"/>
      <c r="D122" s="31"/>
      <c r="E122" s="53"/>
      <c r="F122" s="53"/>
      <c r="G122" s="53"/>
      <c r="H122" s="53"/>
      <c r="I122" s="53"/>
      <c r="J122" s="6"/>
      <c r="K122" s="53"/>
      <c r="L122" s="53"/>
      <c r="M122" s="53"/>
    </row>
    <row r="123" spans="1:14" ht="12.75" customHeight="1" x14ac:dyDescent="0.2">
      <c r="A123" s="18">
        <v>45498</v>
      </c>
      <c r="B123" s="84">
        <v>0.66604796799999999</v>
      </c>
      <c r="C123" s="84"/>
      <c r="D123" s="31"/>
      <c r="E123" s="53"/>
      <c r="F123" s="53"/>
      <c r="G123" s="53"/>
      <c r="H123" s="53"/>
      <c r="I123" s="53"/>
      <c r="J123" s="6"/>
      <c r="K123" s="53"/>
      <c r="L123" s="53"/>
      <c r="M123" s="53"/>
    </row>
    <row r="124" spans="1:14" ht="12.75" customHeight="1" x14ac:dyDescent="0.2">
      <c r="A124" s="18">
        <v>45505</v>
      </c>
      <c r="B124" s="84">
        <v>0.65824229999999995</v>
      </c>
      <c r="C124" s="84"/>
      <c r="D124" s="31"/>
      <c r="E124" s="53"/>
      <c r="F124" s="53"/>
      <c r="G124" s="53"/>
      <c r="H124" s="53"/>
      <c r="I124" s="53"/>
      <c r="J124" s="6"/>
      <c r="K124" s="53"/>
      <c r="L124" s="53"/>
      <c r="M124" s="53"/>
      <c r="N124" s="14"/>
    </row>
    <row r="125" spans="1:14" ht="12.75" customHeight="1" x14ac:dyDescent="0.2">
      <c r="A125" s="18">
        <v>45512</v>
      </c>
      <c r="B125" s="84">
        <v>0.64389226899999996</v>
      </c>
      <c r="C125" s="84"/>
      <c r="D125" s="31"/>
      <c r="E125" s="53"/>
      <c r="F125" s="53"/>
      <c r="G125" s="53"/>
      <c r="H125" s="53"/>
      <c r="I125" s="53"/>
      <c r="J125" s="6"/>
      <c r="K125" s="53"/>
      <c r="L125" s="53"/>
      <c r="M125" s="53"/>
      <c r="N125" s="14"/>
    </row>
    <row r="126" spans="1:14" ht="12.75" customHeight="1" x14ac:dyDescent="0.2">
      <c r="A126" s="18">
        <v>45519</v>
      </c>
      <c r="B126" s="84">
        <v>0.64196631599999998</v>
      </c>
      <c r="C126" s="84"/>
      <c r="D126" s="31"/>
      <c r="E126" s="53"/>
      <c r="F126" s="53"/>
      <c r="G126" s="53"/>
      <c r="H126" s="53"/>
      <c r="I126" s="53"/>
      <c r="J126" s="6"/>
      <c r="K126" s="53"/>
      <c r="L126" s="53"/>
      <c r="M126" s="53"/>
      <c r="N126" s="14"/>
    </row>
    <row r="127" spans="1:14" ht="12.75" customHeight="1" x14ac:dyDescent="0.2">
      <c r="A127" s="18">
        <v>45526</v>
      </c>
      <c r="B127" s="84">
        <v>0.65210087299999997</v>
      </c>
      <c r="C127" s="84"/>
      <c r="D127" s="31"/>
      <c r="E127" s="53"/>
      <c r="F127" s="53"/>
      <c r="G127" s="53"/>
      <c r="H127" s="53"/>
      <c r="I127" s="53"/>
      <c r="J127" s="6"/>
      <c r="K127" s="53"/>
      <c r="L127" s="53"/>
      <c r="M127" s="53"/>
      <c r="N127" s="14"/>
    </row>
    <row r="128" spans="1:14" ht="12.75" customHeight="1" x14ac:dyDescent="0.2">
      <c r="A128" s="18">
        <v>45533</v>
      </c>
      <c r="B128" s="84">
        <v>0.65740062799999999</v>
      </c>
      <c r="C128" s="84"/>
      <c r="D128" s="31"/>
      <c r="E128" s="53"/>
      <c r="F128" s="53"/>
      <c r="G128" s="53"/>
      <c r="H128" s="53"/>
      <c r="I128" s="53"/>
      <c r="J128" s="6"/>
      <c r="K128" s="53"/>
      <c r="L128" s="53"/>
      <c r="M128" s="53"/>
      <c r="N128" s="14"/>
    </row>
    <row r="129" spans="1:17" ht="12.75" customHeight="1" x14ac:dyDescent="0.2">
      <c r="A129" s="18">
        <v>45540</v>
      </c>
      <c r="B129" s="84">
        <v>0.65211444900000004</v>
      </c>
      <c r="C129" s="84"/>
      <c r="D129" s="31"/>
      <c r="E129" s="53"/>
      <c r="F129" s="53"/>
      <c r="G129" s="53"/>
      <c r="H129" s="53"/>
      <c r="I129" s="53"/>
      <c r="J129" s="6"/>
      <c r="K129" s="53"/>
      <c r="L129" s="53"/>
      <c r="M129" s="53"/>
      <c r="N129" s="14"/>
    </row>
    <row r="130" spans="1:17" ht="12.75" customHeight="1" x14ac:dyDescent="0.2">
      <c r="A130" s="18">
        <v>45547</v>
      </c>
      <c r="B130" s="84">
        <v>0.65606690499999998</v>
      </c>
      <c r="C130" s="84"/>
      <c r="D130" s="31"/>
      <c r="E130" s="53"/>
      <c r="F130" s="53"/>
      <c r="G130" s="53"/>
      <c r="H130" s="53"/>
      <c r="I130" s="53"/>
      <c r="J130" s="6"/>
      <c r="K130" s="53"/>
      <c r="L130" s="53"/>
      <c r="M130" s="53"/>
      <c r="N130" s="14"/>
    </row>
    <row r="131" spans="1:17" ht="12.75" customHeight="1" x14ac:dyDescent="0.2">
      <c r="A131" s="18">
        <v>45554</v>
      </c>
      <c r="B131" s="84">
        <v>0.66568823300000002</v>
      </c>
      <c r="C131" s="84"/>
      <c r="D131" s="31"/>
      <c r="E131" s="53"/>
      <c r="F131" s="53"/>
      <c r="G131" s="53"/>
      <c r="H131" s="53"/>
      <c r="I131" s="53"/>
      <c r="J131" s="6"/>
      <c r="K131" s="53"/>
      <c r="L131" s="53"/>
      <c r="M131" s="53"/>
      <c r="N131" s="14"/>
    </row>
    <row r="132" spans="1:17" ht="12.75" customHeight="1" x14ac:dyDescent="0.2">
      <c r="A132" s="18">
        <v>45561</v>
      </c>
      <c r="B132" s="84">
        <v>0.66317065200000003</v>
      </c>
      <c r="C132" s="84"/>
      <c r="D132" s="31"/>
      <c r="E132" s="53"/>
      <c r="F132" s="53"/>
      <c r="G132" s="53"/>
      <c r="H132" s="53"/>
      <c r="I132" s="53"/>
      <c r="J132" s="6"/>
      <c r="K132" s="53"/>
      <c r="L132" s="53"/>
      <c r="M132" s="53"/>
      <c r="N132" s="14"/>
    </row>
    <row r="133" spans="1:17" ht="12.75" customHeight="1" x14ac:dyDescent="0.2">
      <c r="A133" s="18">
        <v>45568</v>
      </c>
      <c r="B133" s="84">
        <v>0.66878619800000005</v>
      </c>
      <c r="C133" s="84"/>
      <c r="D133" s="31"/>
      <c r="E133" s="53"/>
      <c r="F133" s="53"/>
      <c r="G133" s="53"/>
      <c r="H133" s="53"/>
      <c r="I133" s="53"/>
      <c r="J133" s="6"/>
      <c r="K133" s="53"/>
      <c r="L133" s="53"/>
      <c r="M133" s="53"/>
      <c r="N133" s="14"/>
    </row>
    <row r="134" spans="1:17" ht="12.75" customHeight="1" x14ac:dyDescent="0.2">
      <c r="A134" s="18">
        <v>45575</v>
      </c>
      <c r="B134" s="84">
        <v>0.67260552600000001</v>
      </c>
      <c r="C134" s="84"/>
      <c r="D134" s="31"/>
      <c r="E134" s="53"/>
      <c r="F134" s="53"/>
      <c r="G134" s="53"/>
      <c r="H134" s="53"/>
      <c r="I134" s="53"/>
      <c r="J134" s="6"/>
      <c r="K134" s="53"/>
      <c r="L134" s="53"/>
      <c r="M134" s="53"/>
      <c r="N134" s="14"/>
    </row>
    <row r="135" spans="1:17" ht="12.75" customHeight="1" x14ac:dyDescent="0.2">
      <c r="A135" s="18">
        <v>45582</v>
      </c>
      <c r="B135" s="84">
        <v>0.66595270200000001</v>
      </c>
      <c r="C135" s="84"/>
      <c r="D135" s="31"/>
      <c r="E135" s="53"/>
      <c r="F135" s="53"/>
      <c r="G135" s="53"/>
      <c r="H135" s="53"/>
      <c r="I135" s="53"/>
      <c r="J135" s="6"/>
      <c r="K135" s="53"/>
      <c r="L135" s="53"/>
      <c r="M135" s="53"/>
      <c r="N135" s="14"/>
    </row>
    <row r="136" spans="1:17" ht="12.75" customHeight="1" x14ac:dyDescent="0.2">
      <c r="A136" s="18">
        <v>45589</v>
      </c>
      <c r="B136" s="84">
        <v>0.66802205999999997</v>
      </c>
      <c r="C136" s="84"/>
      <c r="D136" s="31"/>
      <c r="E136" s="53"/>
      <c r="F136" s="53"/>
      <c r="G136" s="53"/>
      <c r="H136" s="53"/>
      <c r="I136" s="53"/>
      <c r="J136" s="6"/>
      <c r="K136" s="53"/>
      <c r="L136" s="53"/>
      <c r="M136" s="53"/>
      <c r="N136" s="14"/>
    </row>
    <row r="137" spans="1:17" ht="12.75" customHeight="1" x14ac:dyDescent="0.2">
      <c r="A137" s="18">
        <v>45596</v>
      </c>
      <c r="B137" s="84">
        <v>0.66297529099999997</v>
      </c>
      <c r="C137" s="84"/>
      <c r="D137" s="31"/>
      <c r="E137" s="53"/>
      <c r="F137" s="53"/>
      <c r="G137" s="53"/>
      <c r="H137" s="53"/>
      <c r="I137" s="53"/>
      <c r="J137" s="6"/>
      <c r="K137" s="53"/>
      <c r="L137" s="53"/>
      <c r="M137" s="53"/>
      <c r="N137" s="14"/>
    </row>
    <row r="138" spans="1:17" ht="12.75" customHeight="1" x14ac:dyDescent="0.2">
      <c r="A138" s="18">
        <v>45603</v>
      </c>
      <c r="B138" s="84">
        <v>0.67115673899999995</v>
      </c>
      <c r="C138" s="84"/>
      <c r="D138" s="31"/>
      <c r="E138" s="53"/>
      <c r="F138" s="53"/>
      <c r="G138" s="53"/>
      <c r="H138" s="53"/>
      <c r="I138" s="53"/>
      <c r="J138" s="6"/>
      <c r="K138" s="53"/>
      <c r="L138" s="53"/>
      <c r="M138" s="53"/>
      <c r="N138" s="14"/>
    </row>
    <row r="139" spans="1:17" ht="12.75" customHeight="1" x14ac:dyDescent="0.2">
      <c r="A139" s="18">
        <v>45610</v>
      </c>
      <c r="B139" s="84">
        <v>0.65433698299999998</v>
      </c>
      <c r="C139" s="84"/>
      <c r="D139" s="31"/>
      <c r="E139" s="53"/>
      <c r="F139" s="53"/>
      <c r="G139" s="53"/>
      <c r="H139" s="53"/>
      <c r="I139" s="53"/>
      <c r="J139" s="6"/>
      <c r="K139" s="53"/>
      <c r="L139" s="53"/>
      <c r="M139" s="53"/>
      <c r="N139" s="14"/>
    </row>
    <row r="140" spans="1:17" ht="12.75" customHeight="1" x14ac:dyDescent="0.2">
      <c r="A140" s="18">
        <v>45617</v>
      </c>
      <c r="B140" s="84">
        <v>0.65321812499999998</v>
      </c>
      <c r="C140" s="84"/>
      <c r="D140" s="31"/>
      <c r="E140" s="53"/>
      <c r="F140" s="53"/>
      <c r="G140" s="53"/>
      <c r="H140" s="53"/>
      <c r="I140" s="53"/>
      <c r="J140" s="14"/>
      <c r="K140" s="14"/>
      <c r="L140" s="14"/>
      <c r="M140" s="14"/>
      <c r="N140" s="14"/>
      <c r="O140" s="14"/>
      <c r="P140" s="14"/>
      <c r="Q140" s="14"/>
    </row>
    <row r="141" spans="1:17" ht="12.75" customHeight="1" x14ac:dyDescent="0.2">
      <c r="A141" s="18">
        <v>45624</v>
      </c>
      <c r="B141" s="84">
        <v>0.66270269199999998</v>
      </c>
      <c r="C141" s="84"/>
      <c r="D141" s="31"/>
      <c r="E141" s="53"/>
      <c r="F141" s="53"/>
      <c r="G141" s="53"/>
      <c r="H141" s="53"/>
      <c r="I141" s="53"/>
      <c r="J141" s="14"/>
      <c r="K141" s="14"/>
      <c r="L141" s="14"/>
      <c r="M141" s="14"/>
      <c r="N141" s="14"/>
      <c r="O141" s="14"/>
      <c r="P141" s="14"/>
      <c r="Q141" s="14"/>
    </row>
    <row r="142" spans="1:17" ht="12.75" customHeight="1" x14ac:dyDescent="0.2">
      <c r="A142" s="18">
        <v>45631</v>
      </c>
      <c r="B142" s="84">
        <v>0.658138573</v>
      </c>
      <c r="C142" s="84"/>
      <c r="D142" s="31"/>
      <c r="E142" s="53"/>
      <c r="F142" s="53"/>
      <c r="G142" s="53"/>
      <c r="H142" s="53"/>
      <c r="I142" s="53"/>
      <c r="J142" s="14"/>
      <c r="K142" s="14"/>
      <c r="L142" s="14"/>
      <c r="M142" s="14"/>
      <c r="N142" s="14"/>
      <c r="O142" s="14"/>
      <c r="P142" s="14"/>
      <c r="Q142" s="14"/>
    </row>
    <row r="143" spans="1:17" ht="12.75" customHeight="1" x14ac:dyDescent="0.2">
      <c r="A143" s="18">
        <v>45638</v>
      </c>
      <c r="B143" s="84">
        <v>0.64985682</v>
      </c>
      <c r="C143" s="84"/>
      <c r="D143" s="31"/>
      <c r="E143" s="53"/>
      <c r="F143" s="53"/>
      <c r="G143" s="53"/>
      <c r="H143" s="53"/>
      <c r="I143" s="53"/>
    </row>
    <row r="144" spans="1:17" ht="12.75" customHeight="1" x14ac:dyDescent="0.2">
      <c r="A144" s="18">
        <v>45645</v>
      </c>
      <c r="B144" s="84">
        <v>0.62982886900000001</v>
      </c>
      <c r="C144" s="84"/>
      <c r="D144" s="31"/>
      <c r="E144" s="53"/>
      <c r="F144" s="53"/>
      <c r="G144" s="53"/>
      <c r="H144" s="53"/>
      <c r="I144" s="53"/>
    </row>
    <row r="145" spans="1:10" ht="12.75" customHeight="1" x14ac:dyDescent="0.25">
      <c r="A145" s="18">
        <v>45652</v>
      </c>
      <c r="B145" s="84">
        <v>0.63791995999999995</v>
      </c>
      <c r="C145" s="84"/>
      <c r="D145" s="31"/>
      <c r="E145" s="53"/>
      <c r="F145" s="43"/>
      <c r="G145" s="43"/>
      <c r="H145" s="43"/>
      <c r="I145" s="43"/>
      <c r="J145" s="61"/>
    </row>
    <row r="146" spans="1:10" ht="12.75" customHeight="1" x14ac:dyDescent="0.2">
      <c r="A146" s="18">
        <v>45659</v>
      </c>
      <c r="B146" s="84">
        <v>0.63522381304790998</v>
      </c>
      <c r="C146" s="84"/>
      <c r="D146" s="31"/>
      <c r="E146" s="53"/>
      <c r="F146" s="53"/>
      <c r="G146" s="53"/>
      <c r="H146" s="53"/>
      <c r="I146" s="53"/>
    </row>
    <row r="147" spans="1:10" ht="12.75" customHeight="1" x14ac:dyDescent="0.2">
      <c r="A147" s="18">
        <v>45666</v>
      </c>
      <c r="B147" s="84">
        <v>0.63578974576962299</v>
      </c>
      <c r="C147" s="84"/>
      <c r="D147" s="31"/>
      <c r="E147" s="53"/>
      <c r="F147" s="53"/>
      <c r="G147" s="53"/>
      <c r="H147" s="53"/>
      <c r="I147" s="53"/>
    </row>
    <row r="148" spans="1:10" ht="12.75" customHeight="1" x14ac:dyDescent="0.2">
      <c r="A148" s="18">
        <v>45673</v>
      </c>
      <c r="B148" s="84">
        <v>0.62460208012232399</v>
      </c>
      <c r="C148" s="84"/>
      <c r="D148" s="31"/>
      <c r="E148" s="53"/>
      <c r="F148" s="53"/>
      <c r="G148" s="53"/>
      <c r="H148" s="53"/>
      <c r="I148" s="53"/>
    </row>
    <row r="149" spans="1:10" ht="12.75" customHeight="1" x14ac:dyDescent="0.2">
      <c r="A149" s="18">
        <v>45680</v>
      </c>
      <c r="B149" s="84">
        <v>0.63479582120285405</v>
      </c>
      <c r="C149" s="84"/>
      <c r="D149" s="31"/>
      <c r="E149" s="53"/>
      <c r="F149" s="53"/>
      <c r="G149" s="53"/>
      <c r="H149" s="53"/>
      <c r="I149" s="53"/>
    </row>
    <row r="150" spans="1:10" ht="12.75" customHeight="1" x14ac:dyDescent="0.2">
      <c r="A150" s="18">
        <v>45687</v>
      </c>
      <c r="B150" s="84">
        <v>0.63001502609582105</v>
      </c>
      <c r="C150" s="84"/>
      <c r="D150" s="31"/>
      <c r="E150" s="53"/>
      <c r="F150" s="53"/>
      <c r="G150" s="53"/>
      <c r="H150" s="53"/>
      <c r="I150" s="53"/>
    </row>
    <row r="151" spans="1:10" ht="12.75" customHeight="1" x14ac:dyDescent="0.2">
      <c r="A151" s="18">
        <v>45694</v>
      </c>
      <c r="B151" s="84">
        <v>0.62932600000000005</v>
      </c>
      <c r="C151" s="84"/>
      <c r="D151" s="31"/>
      <c r="E151" s="53"/>
      <c r="F151" s="53"/>
      <c r="G151" s="53"/>
      <c r="H151" s="53"/>
      <c r="I151" s="53"/>
      <c r="J151" s="14"/>
    </row>
    <row r="152" spans="1:10" ht="12.75" customHeight="1" x14ac:dyDescent="0.2">
      <c r="A152" s="18">
        <f>A151+7</f>
        <v>45701</v>
      </c>
      <c r="B152" s="84">
        <v>0.63116300000000003</v>
      </c>
      <c r="C152" s="84"/>
      <c r="D152" s="31"/>
      <c r="E152" s="53"/>
      <c r="F152" s="53"/>
      <c r="G152" s="53"/>
      <c r="H152" s="53"/>
      <c r="I152" s="53"/>
    </row>
    <row r="153" spans="1:10" ht="12.75" customHeight="1" x14ac:dyDescent="0.2">
      <c r="A153" s="18">
        <f t="shared" ref="A153:A216" si="3">A152+7</f>
        <v>45708</v>
      </c>
      <c r="B153" s="84">
        <v>0.63169500000000001</v>
      </c>
      <c r="C153" s="84"/>
      <c r="D153" s="31"/>
      <c r="E153" s="53"/>
      <c r="F153" s="53"/>
      <c r="G153" s="53"/>
      <c r="H153" s="53"/>
      <c r="I153" s="53"/>
    </row>
    <row r="154" spans="1:10" ht="12.75" customHeight="1" x14ac:dyDescent="0.2">
      <c r="A154" s="18">
        <f t="shared" si="3"/>
        <v>45715</v>
      </c>
      <c r="B154" s="84">
        <v>0.62694799999999995</v>
      </c>
      <c r="C154" s="84"/>
      <c r="D154" s="31"/>
      <c r="E154" s="53"/>
      <c r="F154" s="53"/>
      <c r="G154" s="53"/>
      <c r="H154" s="53"/>
      <c r="I154" s="53"/>
    </row>
    <row r="155" spans="1:10" ht="12.75" customHeight="1" x14ac:dyDescent="0.2">
      <c r="A155" s="18">
        <f t="shared" si="3"/>
        <v>45722</v>
      </c>
      <c r="B155" s="84">
        <v>0.62120600000000004</v>
      </c>
      <c r="C155" s="84"/>
      <c r="D155" s="18"/>
      <c r="E155" s="53"/>
      <c r="F155" s="53"/>
      <c r="G155" s="53"/>
      <c r="H155" s="53"/>
      <c r="I155" s="53"/>
      <c r="J155" s="14"/>
    </row>
    <row r="156" spans="1:10" ht="12.75" customHeight="1" x14ac:dyDescent="0.2">
      <c r="A156" s="18">
        <f t="shared" si="3"/>
        <v>45729</v>
      </c>
      <c r="B156" s="84">
        <v>0.63139900000000004</v>
      </c>
      <c r="C156" s="84"/>
      <c r="D156" s="18"/>
      <c r="E156" s="53"/>
      <c r="F156" s="53"/>
      <c r="G156" s="53"/>
      <c r="H156" s="53"/>
      <c r="I156" s="53"/>
    </row>
    <row r="157" spans="1:10" ht="12.75" customHeight="1" x14ac:dyDescent="0.2">
      <c r="A157" s="18">
        <f t="shared" si="3"/>
        <v>45736</v>
      </c>
      <c r="B157" s="84">
        <v>0.63416300000000003</v>
      </c>
      <c r="C157" s="84"/>
      <c r="D157" s="18"/>
      <c r="E157" s="53"/>
      <c r="F157" s="53"/>
      <c r="G157" s="53"/>
      <c r="H157" s="53"/>
      <c r="I157" s="53"/>
    </row>
    <row r="158" spans="1:10" ht="12.75" customHeight="1" x14ac:dyDescent="0.2">
      <c r="A158" s="18">
        <f t="shared" si="3"/>
        <v>45743</v>
      </c>
      <c r="B158" s="84">
        <v>0.64334999999999998</v>
      </c>
      <c r="C158" s="84"/>
      <c r="D158" s="18"/>
      <c r="E158" s="53"/>
      <c r="F158" s="53"/>
      <c r="G158" s="53"/>
      <c r="H158" s="53"/>
      <c r="I158" s="53"/>
    </row>
    <row r="159" spans="1:10" ht="12.75" customHeight="1" x14ac:dyDescent="0.2">
      <c r="A159" s="18">
        <v>45750</v>
      </c>
      <c r="B159" s="84">
        <v>0.61647300000000005</v>
      </c>
      <c r="C159" s="84"/>
      <c r="D159" s="18"/>
      <c r="E159" s="53"/>
      <c r="F159" s="53"/>
      <c r="G159" s="53"/>
      <c r="H159" s="53"/>
      <c r="I159" s="53"/>
      <c r="J159" s="14"/>
    </row>
    <row r="160" spans="1:10" ht="12.75" customHeight="1" x14ac:dyDescent="0.2">
      <c r="A160" s="18">
        <v>45757</v>
      </c>
      <c r="B160" s="84">
        <v>0.62341000000000002</v>
      </c>
      <c r="C160" s="84"/>
      <c r="D160" s="18"/>
      <c r="E160" s="53"/>
      <c r="F160" s="53"/>
      <c r="G160" s="53"/>
      <c r="H160" s="53"/>
      <c r="I160" s="53"/>
    </row>
    <row r="161" spans="1:10" ht="12.75" customHeight="1" x14ac:dyDescent="0.2">
      <c r="A161" s="18">
        <v>45764</v>
      </c>
      <c r="B161" s="84">
        <v>0.62547399999999997</v>
      </c>
      <c r="C161" s="84"/>
      <c r="D161" s="18"/>
      <c r="E161" s="53"/>
      <c r="F161" s="53"/>
      <c r="G161" s="53"/>
      <c r="H161" s="53"/>
      <c r="I161" s="53"/>
    </row>
    <row r="162" spans="1:10" ht="12.75" customHeight="1" x14ac:dyDescent="0.2">
      <c r="A162" s="18">
        <v>45771</v>
      </c>
      <c r="B162" s="84">
        <v>0.64388599999999996</v>
      </c>
      <c r="C162" s="84"/>
      <c r="D162" s="18"/>
      <c r="E162" s="53"/>
      <c r="F162" s="53"/>
      <c r="G162" s="53"/>
      <c r="H162" s="53"/>
      <c r="I162" s="53"/>
    </row>
    <row r="163" spans="1:10" ht="12.75" customHeight="1" x14ac:dyDescent="0.2">
      <c r="A163" s="18">
        <v>45778</v>
      </c>
      <c r="B163" s="84">
        <v>0.61607400000000001</v>
      </c>
      <c r="C163" s="84"/>
      <c r="D163" s="18"/>
      <c r="E163" s="53"/>
      <c r="F163" s="53"/>
      <c r="G163" s="53"/>
      <c r="H163" s="53"/>
      <c r="I163" s="53"/>
      <c r="J163" s="14"/>
    </row>
    <row r="164" spans="1:10" ht="12.75" customHeight="1" x14ac:dyDescent="0.2">
      <c r="A164" s="18">
        <v>45785</v>
      </c>
      <c r="B164" s="84">
        <v>0.62945799999999996</v>
      </c>
      <c r="C164" s="84"/>
      <c r="D164" s="18"/>
      <c r="E164" s="53"/>
      <c r="F164" s="53"/>
      <c r="G164" s="53"/>
      <c r="H164" s="53"/>
      <c r="I164" s="53"/>
    </row>
    <row r="165" spans="1:10" ht="12.75" customHeight="1" x14ac:dyDescent="0.2">
      <c r="A165" s="18">
        <v>45792</v>
      </c>
      <c r="B165" s="84">
        <v>0.62449500000000002</v>
      </c>
      <c r="C165" s="84">
        <v>0.62</v>
      </c>
      <c r="D165" s="18">
        <v>45789</v>
      </c>
      <c r="E165" s="53"/>
      <c r="F165" s="53"/>
      <c r="G165" s="53"/>
      <c r="H165" s="53"/>
      <c r="I165" s="53"/>
    </row>
    <row r="166" spans="1:10" ht="12.75" customHeight="1" x14ac:dyDescent="0.2">
      <c r="A166" s="18">
        <v>45799</v>
      </c>
      <c r="B166" s="84">
        <v>0.62520100000000001</v>
      </c>
      <c r="C166" s="84">
        <v>0.62</v>
      </c>
      <c r="D166" s="18">
        <v>45789</v>
      </c>
      <c r="E166" s="53"/>
      <c r="F166" s="53"/>
      <c r="G166" s="53"/>
      <c r="H166" s="53"/>
      <c r="I166" s="53"/>
    </row>
    <row r="167" spans="1:10" ht="12.75" customHeight="1" x14ac:dyDescent="0.2">
      <c r="A167" s="18">
        <v>45806</v>
      </c>
      <c r="B167" s="84">
        <v>0.62189899999999998</v>
      </c>
      <c r="C167" s="84">
        <v>0.62</v>
      </c>
      <c r="D167" s="18">
        <v>45789</v>
      </c>
      <c r="E167" s="53"/>
      <c r="F167" s="53"/>
      <c r="G167" s="53"/>
      <c r="H167" s="53"/>
      <c r="I167" s="53"/>
    </row>
    <row r="168" spans="1:10" ht="12.75" customHeight="1" x14ac:dyDescent="0.2">
      <c r="A168" s="18">
        <v>45813</v>
      </c>
      <c r="B168" s="84">
        <v>0.62341000000000002</v>
      </c>
      <c r="C168" s="84">
        <v>0.62</v>
      </c>
      <c r="D168" s="18">
        <v>45789</v>
      </c>
      <c r="E168" s="53"/>
      <c r="F168" s="53"/>
      <c r="G168" s="53"/>
      <c r="H168" s="53"/>
      <c r="I168" s="53"/>
    </row>
    <row r="169" spans="1:10" ht="12.75" customHeight="1" x14ac:dyDescent="0.2">
      <c r="A169" s="18">
        <v>45820</v>
      </c>
      <c r="B169" s="84">
        <v>0.617039</v>
      </c>
      <c r="C169" s="84">
        <v>0.62</v>
      </c>
      <c r="D169" s="18">
        <v>45820</v>
      </c>
      <c r="E169" s="53"/>
      <c r="F169" s="53"/>
      <c r="G169" s="53"/>
      <c r="H169" s="53"/>
      <c r="I169" s="53"/>
    </row>
    <row r="170" spans="1:10" ht="12.75" customHeight="1" x14ac:dyDescent="0.2">
      <c r="A170" s="18">
        <v>45827</v>
      </c>
      <c r="B170" s="84">
        <v>0.60857499999999998</v>
      </c>
      <c r="C170" s="84">
        <v>0.62</v>
      </c>
      <c r="D170" s="18">
        <v>45820</v>
      </c>
      <c r="E170" s="53"/>
      <c r="F170" s="53"/>
      <c r="G170" s="53"/>
      <c r="H170" s="53"/>
      <c r="I170" s="53"/>
    </row>
    <row r="171" spans="1:10" ht="12.75" customHeight="1" x14ac:dyDescent="0.2">
      <c r="A171" s="18">
        <v>45834</v>
      </c>
      <c r="B171" s="84">
        <v>0.63069200000000003</v>
      </c>
      <c r="C171" s="84">
        <v>0.62</v>
      </c>
      <c r="D171" s="18">
        <v>45820</v>
      </c>
      <c r="E171" s="53"/>
      <c r="F171" s="53"/>
      <c r="G171" s="53"/>
      <c r="H171" s="53"/>
      <c r="I171" s="53"/>
    </row>
    <row r="172" spans="1:10" ht="12.75" customHeight="1" x14ac:dyDescent="0.2">
      <c r="A172" s="18">
        <v>45841</v>
      </c>
      <c r="B172" s="84">
        <v>0.62691600000000003</v>
      </c>
      <c r="C172" s="84">
        <v>0.62</v>
      </c>
      <c r="D172" s="18">
        <v>45820</v>
      </c>
      <c r="E172" s="53"/>
      <c r="F172" s="53"/>
      <c r="G172" s="53"/>
      <c r="H172" s="53"/>
      <c r="I172" s="53"/>
    </row>
    <row r="173" spans="1:10" ht="12.75" customHeight="1" x14ac:dyDescent="0.2">
      <c r="A173" s="18">
        <v>45848</v>
      </c>
      <c r="B173" s="84">
        <v>0.61974600000000002</v>
      </c>
      <c r="C173" s="84">
        <v>0.62</v>
      </c>
      <c r="D173" s="18">
        <v>45820</v>
      </c>
      <c r="E173" s="53"/>
      <c r="F173" s="53"/>
      <c r="G173" s="53"/>
      <c r="H173" s="53"/>
      <c r="I173" s="53"/>
    </row>
    <row r="174" spans="1:10" ht="12.75" customHeight="1" x14ac:dyDescent="0.2">
      <c r="A174" s="18">
        <v>45855</v>
      </c>
      <c r="B174" s="84">
        <v>0.62982899999999997</v>
      </c>
      <c r="C174" s="84">
        <v>0.62</v>
      </c>
      <c r="D174" s="18">
        <v>45849</v>
      </c>
      <c r="E174" s="53"/>
      <c r="F174" s="53"/>
      <c r="G174" s="53"/>
      <c r="H174" s="53"/>
      <c r="I174" s="53"/>
    </row>
    <row r="175" spans="1:10" ht="12.75" customHeight="1" x14ac:dyDescent="0.2">
      <c r="A175" s="18">
        <v>45862</v>
      </c>
      <c r="B175" s="84">
        <v>0.63012100000000004</v>
      </c>
      <c r="C175" s="84">
        <v>0.62</v>
      </c>
      <c r="D175" s="18">
        <v>45849</v>
      </c>
      <c r="E175" s="53"/>
      <c r="F175" s="53"/>
      <c r="G175" s="53"/>
      <c r="H175" s="53"/>
      <c r="I175" s="53"/>
    </row>
    <row r="176" spans="1:10" ht="12.75" customHeight="1" x14ac:dyDescent="0.2">
      <c r="A176" s="18">
        <v>45869</v>
      </c>
      <c r="B176" s="84">
        <v>0.61522299999999996</v>
      </c>
      <c r="C176" s="84">
        <v>0.62</v>
      </c>
      <c r="D176" s="18">
        <v>45849</v>
      </c>
      <c r="E176" s="53"/>
      <c r="F176" s="53"/>
      <c r="G176" s="53"/>
      <c r="H176" s="53"/>
      <c r="I176" s="53"/>
    </row>
    <row r="177" spans="1:10" ht="12.75" customHeight="1" x14ac:dyDescent="0.2">
      <c r="A177" s="18">
        <v>45876</v>
      </c>
      <c r="B177" s="84">
        <v>0.60813200000000001</v>
      </c>
      <c r="C177" s="84">
        <v>0.62</v>
      </c>
      <c r="D177" s="18">
        <v>45849</v>
      </c>
      <c r="E177" s="53"/>
      <c r="F177" s="53"/>
      <c r="G177" s="53"/>
      <c r="H177" s="53"/>
      <c r="I177" s="53"/>
    </row>
    <row r="178" spans="1:10" ht="12.75" customHeight="1" x14ac:dyDescent="0.2">
      <c r="A178" s="18">
        <v>45883</v>
      </c>
      <c r="B178" s="84">
        <v>0.62140099999999998</v>
      </c>
      <c r="C178" s="84">
        <v>0.64</v>
      </c>
      <c r="D178" s="18">
        <v>45881</v>
      </c>
      <c r="E178" s="53"/>
      <c r="F178" s="53"/>
      <c r="G178" s="53"/>
      <c r="H178" s="53"/>
      <c r="I178" s="53"/>
    </row>
    <row r="179" spans="1:10" ht="12.75" customHeight="1" x14ac:dyDescent="0.2">
      <c r="A179" s="18">
        <v>45890</v>
      </c>
      <c r="B179" s="84">
        <v>0.61953199999999997</v>
      </c>
      <c r="C179" s="84">
        <v>0.64</v>
      </c>
      <c r="D179" s="18">
        <v>45881</v>
      </c>
      <c r="E179" s="53"/>
      <c r="F179" s="53"/>
      <c r="G179" s="53"/>
      <c r="H179" s="53"/>
      <c r="I179" s="53"/>
    </row>
    <row r="180" spans="1:10" ht="12.75" customHeight="1" x14ac:dyDescent="0.2">
      <c r="A180" s="18">
        <v>45897</v>
      </c>
      <c r="B180" s="84">
        <v>0.61934900000000004</v>
      </c>
      <c r="C180" s="84">
        <v>0.64</v>
      </c>
      <c r="D180" s="18">
        <v>45881</v>
      </c>
      <c r="E180" s="53"/>
      <c r="F180" s="53"/>
      <c r="G180" s="53"/>
      <c r="H180" s="53"/>
      <c r="I180" s="53"/>
    </row>
    <row r="181" spans="1:10" ht="12.75" customHeight="1" x14ac:dyDescent="0.2">
      <c r="A181" s="18">
        <v>45904</v>
      </c>
      <c r="B181" s="84">
        <v>0.61629599999999995</v>
      </c>
      <c r="C181" s="84">
        <v>0.64</v>
      </c>
      <c r="D181" s="18">
        <v>45881</v>
      </c>
      <c r="E181" s="53"/>
      <c r="F181" s="53"/>
      <c r="G181" s="53"/>
      <c r="H181" s="53"/>
      <c r="I181" s="53"/>
    </row>
    <row r="182" spans="1:10" ht="12.75" customHeight="1" x14ac:dyDescent="0.2">
      <c r="A182" s="18">
        <v>45911</v>
      </c>
      <c r="B182" s="84">
        <v>0.62164799999999998</v>
      </c>
      <c r="C182" s="84">
        <v>0.64</v>
      </c>
      <c r="D182" s="18">
        <v>45881</v>
      </c>
      <c r="E182" s="53"/>
      <c r="F182" s="53"/>
      <c r="G182" s="53"/>
      <c r="H182" s="53"/>
      <c r="I182" s="53"/>
    </row>
    <row r="183" spans="1:10" ht="12.75" customHeight="1" x14ac:dyDescent="0.2">
      <c r="A183" s="18">
        <v>45918</v>
      </c>
      <c r="B183" s="84">
        <v>0.62343899999999997</v>
      </c>
      <c r="C183" s="84">
        <v>0.64</v>
      </c>
      <c r="D183" s="18">
        <v>45912</v>
      </c>
      <c r="E183" s="53"/>
      <c r="F183" s="53"/>
      <c r="G183" s="53"/>
      <c r="H183" s="53"/>
      <c r="I183" s="53"/>
    </row>
    <row r="184" spans="1:10" ht="12.75" customHeight="1" x14ac:dyDescent="0.2">
      <c r="A184" s="18">
        <v>45925</v>
      </c>
      <c r="B184" s="84">
        <v>0.61684600000000001</v>
      </c>
      <c r="C184" s="84">
        <v>0.64</v>
      </c>
      <c r="D184" s="18">
        <v>45912</v>
      </c>
      <c r="E184" s="53"/>
      <c r="F184" s="53"/>
      <c r="G184" s="53"/>
      <c r="H184" s="53"/>
      <c r="I184" s="53"/>
    </row>
    <row r="185" spans="1:10" ht="12.75" customHeight="1" x14ac:dyDescent="0.2">
      <c r="A185" s="18">
        <v>45932</v>
      </c>
      <c r="B185" s="84">
        <v>0.60823700000000003</v>
      </c>
      <c r="C185" s="84">
        <v>0.64</v>
      </c>
      <c r="D185" s="18">
        <v>45912</v>
      </c>
      <c r="E185" s="53"/>
      <c r="F185" s="53"/>
      <c r="G185" s="53"/>
      <c r="H185" s="53"/>
      <c r="I185" s="53"/>
    </row>
    <row r="186" spans="1:10" ht="12.75" customHeight="1" x14ac:dyDescent="0.2">
      <c r="A186" s="18">
        <v>45939</v>
      </c>
      <c r="B186" s="84">
        <v>0.60169499999999998</v>
      </c>
      <c r="C186" s="84">
        <v>0.64</v>
      </c>
      <c r="D186" s="18">
        <v>45912</v>
      </c>
      <c r="E186" s="53"/>
      <c r="F186" s="53"/>
      <c r="G186" s="53"/>
      <c r="H186" s="53"/>
      <c r="I186" s="53"/>
    </row>
    <row r="187" spans="1:10" ht="12.75" customHeight="1" x14ac:dyDescent="0.2">
      <c r="A187" s="18">
        <v>45946</v>
      </c>
      <c r="B187" s="84">
        <v>0.59367499999999995</v>
      </c>
      <c r="C187" s="84">
        <v>0.64</v>
      </c>
      <c r="D187" s="18">
        <v>45912</v>
      </c>
      <c r="E187" s="53"/>
      <c r="F187" s="53"/>
      <c r="G187" s="53"/>
      <c r="H187" s="53"/>
      <c r="I187" s="53"/>
    </row>
    <row r="188" spans="1:10" ht="12.75" customHeight="1" x14ac:dyDescent="0.2">
      <c r="A188" s="18">
        <v>45953</v>
      </c>
      <c r="B188" s="84">
        <v>0.59737200000000001</v>
      </c>
      <c r="C188" s="84">
        <v>0.64</v>
      </c>
      <c r="D188" s="18">
        <v>45912</v>
      </c>
      <c r="E188" s="53"/>
      <c r="F188" s="53"/>
      <c r="G188" s="53"/>
      <c r="H188" s="53"/>
      <c r="I188" s="53"/>
      <c r="J188" s="14"/>
    </row>
    <row r="189" spans="1:10" ht="12.75" customHeight="1" x14ac:dyDescent="0.2">
      <c r="A189" s="18">
        <v>45960</v>
      </c>
      <c r="B189" s="84">
        <v>0.60722699999999996</v>
      </c>
      <c r="C189" s="84">
        <v>0.64</v>
      </c>
      <c r="D189" s="18">
        <v>45912</v>
      </c>
      <c r="E189" s="53"/>
      <c r="F189" s="53"/>
      <c r="G189" s="53"/>
      <c r="H189" s="53"/>
      <c r="I189" s="53"/>
    </row>
    <row r="190" spans="1:10" ht="12.75" customHeight="1" x14ac:dyDescent="0.2">
      <c r="A190" s="18">
        <v>45967</v>
      </c>
      <c r="B190" s="84">
        <v>0.599082</v>
      </c>
      <c r="C190" s="84">
        <v>0.64</v>
      </c>
      <c r="D190" s="18">
        <v>45912</v>
      </c>
      <c r="E190" s="53"/>
      <c r="F190" s="53"/>
      <c r="G190" s="53"/>
      <c r="H190" s="53"/>
      <c r="I190" s="53"/>
    </row>
    <row r="191" spans="1:10" ht="12.75" customHeight="1" x14ac:dyDescent="0.2">
      <c r="A191" s="18">
        <v>45974</v>
      </c>
      <c r="B191" s="84">
        <v>0.585955</v>
      </c>
      <c r="C191" s="84">
        <v>0.64</v>
      </c>
      <c r="D191" s="18">
        <v>45912</v>
      </c>
      <c r="E191" s="53"/>
      <c r="F191" s="53"/>
      <c r="G191" s="53"/>
      <c r="H191" s="53"/>
      <c r="I191" s="53"/>
    </row>
    <row r="192" spans="1:10" ht="12.75" customHeight="1" x14ac:dyDescent="0.2">
      <c r="A192" s="18">
        <v>45981</v>
      </c>
      <c r="B192" s="84">
        <v>0.57741500000000001</v>
      </c>
      <c r="C192" s="84">
        <v>0.62</v>
      </c>
      <c r="D192" s="18">
        <v>45975</v>
      </c>
      <c r="E192" s="53"/>
      <c r="F192" s="53"/>
      <c r="G192" s="53"/>
      <c r="H192" s="53"/>
      <c r="I192" s="53"/>
    </row>
    <row r="193" spans="1:10" ht="12.75" customHeight="1" x14ac:dyDescent="0.2">
      <c r="A193" s="18">
        <v>45988</v>
      </c>
      <c r="B193" s="84">
        <v>0.58581000000000005</v>
      </c>
      <c r="C193" s="84">
        <v>0.62</v>
      </c>
      <c r="D193" s="18">
        <v>45975</v>
      </c>
      <c r="E193" s="53"/>
      <c r="F193" s="53"/>
      <c r="G193" s="53"/>
      <c r="H193" s="53"/>
      <c r="I193" s="53"/>
      <c r="J193" s="14"/>
    </row>
    <row r="194" spans="1:10" ht="12.75" customHeight="1" x14ac:dyDescent="0.2">
      <c r="A194" s="18">
        <v>45995</v>
      </c>
      <c r="B194" s="84">
        <v>0.58099599999999996</v>
      </c>
      <c r="C194" s="84">
        <v>0.62</v>
      </c>
      <c r="D194" s="18">
        <v>45975</v>
      </c>
      <c r="E194" s="53"/>
      <c r="F194" s="53"/>
      <c r="G194" s="53"/>
      <c r="H194" s="53"/>
      <c r="I194" s="53"/>
    </row>
    <row r="195" spans="1:10" ht="12.75" customHeight="1" x14ac:dyDescent="0.2">
      <c r="A195" s="18">
        <v>46002</v>
      </c>
      <c r="B195" s="84">
        <v>0.58416999999999997</v>
      </c>
      <c r="C195" s="84">
        <v>0.6</v>
      </c>
      <c r="D195" s="18">
        <v>46000</v>
      </c>
      <c r="E195" s="53"/>
      <c r="F195" s="53"/>
      <c r="G195" s="53"/>
      <c r="H195" s="53"/>
      <c r="I195" s="53"/>
    </row>
    <row r="196" spans="1:10" ht="12.75" customHeight="1" x14ac:dyDescent="0.2">
      <c r="A196" s="18">
        <v>46009</v>
      </c>
      <c r="B196" s="84">
        <v>0.59093300000000004</v>
      </c>
      <c r="C196" s="84">
        <v>0.6</v>
      </c>
      <c r="D196" s="18">
        <v>46000</v>
      </c>
      <c r="E196" s="53"/>
      <c r="F196" s="53"/>
      <c r="G196" s="53"/>
      <c r="H196" s="53"/>
      <c r="I196" s="53"/>
    </row>
    <row r="197" spans="1:10" ht="12.75" customHeight="1" x14ac:dyDescent="0.2">
      <c r="A197" s="18">
        <v>46016</v>
      </c>
      <c r="B197" s="84">
        <v>0.59717600000000004</v>
      </c>
      <c r="C197" s="84">
        <v>0.6</v>
      </c>
      <c r="D197" s="18">
        <v>46000</v>
      </c>
      <c r="E197" s="53"/>
      <c r="F197" s="53"/>
      <c r="G197" s="53"/>
      <c r="H197" s="53"/>
      <c r="I197" s="53"/>
      <c r="J197" s="14"/>
    </row>
    <row r="198" spans="1:10" ht="12.75" customHeight="1" x14ac:dyDescent="0.2">
      <c r="A198" s="18">
        <v>46023</v>
      </c>
      <c r="B198" s="84">
        <v>0.59831199999999995</v>
      </c>
      <c r="C198" s="84">
        <v>0.6</v>
      </c>
      <c r="D198" s="18">
        <v>46000</v>
      </c>
      <c r="E198" s="53"/>
      <c r="F198" s="53"/>
      <c r="G198" s="53"/>
      <c r="H198" s="53"/>
      <c r="I198" s="53"/>
    </row>
    <row r="199" spans="1:10" ht="12.75" customHeight="1" x14ac:dyDescent="0.2">
      <c r="A199" s="18">
        <f t="shared" si="3"/>
        <v>46030</v>
      </c>
      <c r="B199" s="84"/>
      <c r="C199" s="84"/>
      <c r="D199" s="18"/>
      <c r="E199" s="53"/>
      <c r="F199" s="53"/>
      <c r="G199" s="53"/>
      <c r="H199" s="53"/>
      <c r="I199" s="53"/>
    </row>
    <row r="200" spans="1:10" ht="12.75" customHeight="1" x14ac:dyDescent="0.2">
      <c r="A200" s="18">
        <f t="shared" si="3"/>
        <v>46037</v>
      </c>
      <c r="B200" s="84"/>
      <c r="C200" s="84"/>
      <c r="D200" s="18"/>
      <c r="E200" s="53"/>
      <c r="F200" s="53"/>
      <c r="G200" s="53"/>
      <c r="H200" s="53"/>
      <c r="I200" s="53"/>
    </row>
    <row r="201" spans="1:10" ht="12.75" customHeight="1" x14ac:dyDescent="0.2">
      <c r="A201" s="18">
        <f t="shared" si="3"/>
        <v>46044</v>
      </c>
      <c r="B201" s="84"/>
      <c r="C201" s="84"/>
      <c r="D201" s="18"/>
      <c r="E201" s="53"/>
      <c r="F201" s="53"/>
      <c r="G201" s="53"/>
      <c r="H201" s="53"/>
      <c r="I201" s="53"/>
    </row>
    <row r="202" spans="1:10" ht="12.75" customHeight="1" x14ac:dyDescent="0.2">
      <c r="A202" s="18">
        <f t="shared" si="3"/>
        <v>46051</v>
      </c>
      <c r="B202" s="84"/>
      <c r="C202" s="84"/>
      <c r="D202" s="18"/>
      <c r="E202" s="53"/>
      <c r="F202" s="53"/>
      <c r="G202" s="53"/>
      <c r="H202" s="53"/>
      <c r="I202" s="53"/>
    </row>
    <row r="203" spans="1:10" ht="12.75" customHeight="1" x14ac:dyDescent="0.2">
      <c r="A203" s="18">
        <f t="shared" si="3"/>
        <v>46058</v>
      </c>
      <c r="B203" s="84"/>
      <c r="C203" s="84"/>
      <c r="D203" s="18"/>
      <c r="E203" s="53"/>
      <c r="F203" s="53"/>
      <c r="G203" s="53"/>
      <c r="H203" s="53"/>
      <c r="I203" s="53"/>
      <c r="J203" s="14"/>
    </row>
    <row r="204" spans="1:10" ht="12.75" customHeight="1" x14ac:dyDescent="0.2">
      <c r="A204" s="18">
        <f t="shared" si="3"/>
        <v>46065</v>
      </c>
      <c r="B204" s="84"/>
      <c r="C204" s="84"/>
      <c r="D204" s="18"/>
      <c r="E204" s="53"/>
      <c r="F204" s="53"/>
      <c r="G204" s="53"/>
      <c r="H204" s="53"/>
      <c r="I204" s="53"/>
    </row>
    <row r="205" spans="1:10" ht="12.75" customHeight="1" x14ac:dyDescent="0.2">
      <c r="A205" s="18">
        <f t="shared" si="3"/>
        <v>46072</v>
      </c>
      <c r="B205" s="84"/>
      <c r="C205" s="84"/>
      <c r="D205" s="18"/>
      <c r="E205" s="53"/>
      <c r="F205" s="53"/>
      <c r="G205" s="53"/>
      <c r="H205" s="53"/>
      <c r="I205" s="53"/>
    </row>
    <row r="206" spans="1:10" ht="12.75" customHeight="1" x14ac:dyDescent="0.2">
      <c r="A206" s="18">
        <f t="shared" si="3"/>
        <v>46079</v>
      </c>
      <c r="B206" s="84"/>
      <c r="C206" s="84"/>
      <c r="D206" s="18"/>
      <c r="E206" s="53"/>
      <c r="F206" s="53"/>
      <c r="G206" s="53"/>
      <c r="H206" s="53"/>
      <c r="I206" s="53"/>
    </row>
    <row r="207" spans="1:10" ht="12.75" customHeight="1" x14ac:dyDescent="0.2">
      <c r="A207" s="18">
        <f t="shared" si="3"/>
        <v>46086</v>
      </c>
      <c r="B207" s="84"/>
      <c r="C207" s="84"/>
      <c r="D207" s="18"/>
      <c r="E207" s="53"/>
      <c r="F207" s="53"/>
      <c r="G207" s="53"/>
      <c r="H207" s="53"/>
      <c r="I207" s="53"/>
    </row>
    <row r="208" spans="1:10" ht="12.75" customHeight="1" x14ac:dyDescent="0.2">
      <c r="A208" s="18">
        <f t="shared" si="3"/>
        <v>46093</v>
      </c>
      <c r="B208" s="84"/>
      <c r="C208" s="84"/>
      <c r="D208" s="18"/>
      <c r="E208" s="53"/>
      <c r="F208" s="53"/>
      <c r="G208" s="53"/>
      <c r="H208" s="53"/>
      <c r="I208" s="53"/>
    </row>
    <row r="209" spans="1:9" ht="12.75" customHeight="1" x14ac:dyDescent="0.2">
      <c r="A209" s="18">
        <f t="shared" si="3"/>
        <v>46100</v>
      </c>
      <c r="B209" s="84"/>
      <c r="C209" s="84"/>
      <c r="D209" s="18"/>
      <c r="E209" s="53"/>
      <c r="F209" s="53"/>
      <c r="G209" s="53"/>
      <c r="H209" s="53"/>
      <c r="I209" s="53"/>
    </row>
    <row r="210" spans="1:9" ht="12.75" customHeight="1" x14ac:dyDescent="0.2">
      <c r="A210" s="18">
        <f t="shared" si="3"/>
        <v>46107</v>
      </c>
      <c r="B210" s="84"/>
      <c r="C210" s="84"/>
      <c r="D210" s="18"/>
      <c r="E210" s="53"/>
      <c r="F210" s="53"/>
      <c r="G210" s="53"/>
      <c r="H210" s="53"/>
      <c r="I210" s="53"/>
    </row>
    <row r="211" spans="1:9" ht="12.75" customHeight="1" x14ac:dyDescent="0.2">
      <c r="A211" s="18">
        <f t="shared" si="3"/>
        <v>46114</v>
      </c>
      <c r="B211" s="84"/>
      <c r="C211" s="84"/>
      <c r="D211" s="18"/>
      <c r="E211" s="53"/>
      <c r="F211" s="53"/>
      <c r="G211" s="53"/>
      <c r="H211" s="53"/>
      <c r="I211" s="53"/>
    </row>
    <row r="212" spans="1:9" ht="12.75" customHeight="1" x14ac:dyDescent="0.2">
      <c r="A212" s="18">
        <f t="shared" si="3"/>
        <v>46121</v>
      </c>
      <c r="B212" s="84"/>
      <c r="C212" s="84"/>
      <c r="D212" s="18"/>
      <c r="E212" s="53"/>
      <c r="F212" s="53"/>
      <c r="G212" s="53"/>
      <c r="H212" s="53"/>
      <c r="I212" s="53"/>
    </row>
    <row r="213" spans="1:9" ht="12.75" customHeight="1" x14ac:dyDescent="0.2">
      <c r="A213" s="18">
        <f t="shared" si="3"/>
        <v>46128</v>
      </c>
      <c r="B213" s="84"/>
      <c r="C213" s="84"/>
      <c r="D213" s="18"/>
      <c r="E213" s="53"/>
      <c r="F213" s="53"/>
      <c r="G213" s="53"/>
      <c r="H213" s="53"/>
      <c r="I213" s="53"/>
    </row>
    <row r="214" spans="1:9" ht="12.75" customHeight="1" x14ac:dyDescent="0.2">
      <c r="A214" s="18">
        <f t="shared" si="3"/>
        <v>46135</v>
      </c>
      <c r="B214" s="84"/>
      <c r="C214" s="84"/>
      <c r="D214" s="18"/>
      <c r="E214" s="53"/>
      <c r="F214" s="53"/>
      <c r="G214" s="53"/>
      <c r="H214" s="53"/>
      <c r="I214" s="53"/>
    </row>
    <row r="215" spans="1:9" ht="12.75" customHeight="1" x14ac:dyDescent="0.2">
      <c r="A215" s="18">
        <f t="shared" si="3"/>
        <v>46142</v>
      </c>
      <c r="B215" s="84"/>
      <c r="C215" s="84"/>
      <c r="D215" s="18"/>
      <c r="E215" s="53"/>
      <c r="F215" s="53"/>
      <c r="G215" s="53"/>
      <c r="H215" s="53"/>
      <c r="I215" s="53"/>
    </row>
    <row r="216" spans="1:9" ht="12.75" customHeight="1" x14ac:dyDescent="0.2">
      <c r="A216" s="18">
        <f t="shared" si="3"/>
        <v>46149</v>
      </c>
      <c r="B216" s="84"/>
      <c r="C216" s="84"/>
      <c r="D216" s="18"/>
      <c r="E216" s="53"/>
      <c r="F216" s="53"/>
      <c r="G216" s="53"/>
      <c r="H216" s="53"/>
      <c r="I216" s="53"/>
    </row>
    <row r="217" spans="1:9" ht="12.75" customHeight="1" x14ac:dyDescent="0.2">
      <c r="A217" s="18">
        <f t="shared" ref="A217:A236" si="4">A216+7</f>
        <v>46156</v>
      </c>
      <c r="B217" s="84"/>
      <c r="C217" s="84"/>
      <c r="D217" s="18"/>
      <c r="E217" s="53"/>
      <c r="F217" s="53"/>
      <c r="G217" s="53"/>
      <c r="H217" s="53"/>
      <c r="I217" s="53"/>
    </row>
    <row r="218" spans="1:9" ht="12.75" customHeight="1" x14ac:dyDescent="0.2">
      <c r="A218" s="18">
        <f t="shared" si="4"/>
        <v>46163</v>
      </c>
      <c r="B218" s="84"/>
      <c r="C218" s="84"/>
      <c r="D218" s="18"/>
      <c r="E218" s="53"/>
      <c r="F218" s="53"/>
      <c r="G218" s="53"/>
      <c r="H218" s="53"/>
      <c r="I218" s="53"/>
    </row>
    <row r="219" spans="1:9" ht="12.75" customHeight="1" x14ac:dyDescent="0.2">
      <c r="A219" s="18">
        <f t="shared" si="4"/>
        <v>46170</v>
      </c>
      <c r="B219" s="84"/>
      <c r="C219" s="84"/>
      <c r="D219" s="18"/>
      <c r="E219" s="53"/>
      <c r="F219" s="53"/>
      <c r="G219" s="53"/>
      <c r="H219" s="53"/>
      <c r="I219" s="53"/>
    </row>
    <row r="220" spans="1:9" ht="12.75" customHeight="1" x14ac:dyDescent="0.2">
      <c r="A220" s="18">
        <f t="shared" si="4"/>
        <v>46177</v>
      </c>
      <c r="B220" s="84"/>
      <c r="C220" s="84"/>
      <c r="D220" s="18"/>
      <c r="E220" s="53"/>
      <c r="F220" s="53"/>
      <c r="G220" s="53"/>
      <c r="H220" s="53"/>
      <c r="I220" s="53"/>
    </row>
    <row r="221" spans="1:9" ht="12.75" customHeight="1" x14ac:dyDescent="0.2">
      <c r="A221" s="18">
        <f t="shared" si="4"/>
        <v>46184</v>
      </c>
      <c r="B221" s="84"/>
      <c r="C221" s="84"/>
      <c r="D221" s="18"/>
      <c r="E221" s="53"/>
      <c r="F221" s="53"/>
      <c r="G221" s="53"/>
      <c r="H221" s="53"/>
      <c r="I221" s="53"/>
    </row>
    <row r="222" spans="1:9" ht="12.75" customHeight="1" x14ac:dyDescent="0.2">
      <c r="A222" s="18">
        <f t="shared" si="4"/>
        <v>46191</v>
      </c>
      <c r="B222" s="84"/>
      <c r="C222" s="84"/>
      <c r="D222" s="18"/>
      <c r="E222" s="53"/>
      <c r="F222" s="53"/>
      <c r="G222" s="53"/>
      <c r="H222" s="53"/>
      <c r="I222" s="53"/>
    </row>
    <row r="223" spans="1:9" ht="12.75" customHeight="1" x14ac:dyDescent="0.2">
      <c r="A223" s="18">
        <f t="shared" si="4"/>
        <v>46198</v>
      </c>
      <c r="B223" s="84"/>
      <c r="C223" s="84"/>
      <c r="D223" s="18"/>
      <c r="E223" s="53"/>
      <c r="F223" s="53"/>
      <c r="G223" s="53"/>
      <c r="H223" s="53"/>
      <c r="I223" s="53"/>
    </row>
    <row r="224" spans="1:9" ht="12.75" customHeight="1" x14ac:dyDescent="0.2">
      <c r="A224" s="18">
        <f t="shared" si="4"/>
        <v>46205</v>
      </c>
      <c r="B224" s="84"/>
      <c r="C224" s="84"/>
      <c r="D224" s="18"/>
      <c r="E224" s="53"/>
      <c r="F224" s="53"/>
      <c r="G224" s="53"/>
      <c r="H224" s="53"/>
      <c r="I224" s="53"/>
    </row>
    <row r="225" spans="1:9" ht="12.75" customHeight="1" x14ac:dyDescent="0.2">
      <c r="A225" s="18">
        <f t="shared" si="4"/>
        <v>46212</v>
      </c>
      <c r="B225" s="84"/>
      <c r="C225" s="84"/>
      <c r="D225" s="18"/>
      <c r="E225" s="53"/>
      <c r="F225" s="53"/>
      <c r="G225" s="53"/>
      <c r="H225" s="53"/>
      <c r="I225" s="53"/>
    </row>
    <row r="226" spans="1:9" ht="12.75" customHeight="1" x14ac:dyDescent="0.2">
      <c r="A226" s="18">
        <f t="shared" si="4"/>
        <v>46219</v>
      </c>
      <c r="B226" s="84"/>
      <c r="C226" s="84"/>
      <c r="D226" s="18"/>
      <c r="E226" s="53"/>
      <c r="F226" s="53"/>
      <c r="G226" s="53"/>
      <c r="H226" s="53"/>
      <c r="I226" s="53"/>
    </row>
    <row r="227" spans="1:9" x14ac:dyDescent="0.2">
      <c r="A227" s="18">
        <f t="shared" si="4"/>
        <v>46226</v>
      </c>
      <c r="B227" s="80"/>
      <c r="C227" s="80"/>
      <c r="E227" s="53"/>
    </row>
    <row r="228" spans="1:9" x14ac:dyDescent="0.2">
      <c r="A228" s="18">
        <f t="shared" si="4"/>
        <v>46233</v>
      </c>
      <c r="B228" s="80"/>
      <c r="C228" s="80"/>
      <c r="E228" s="53"/>
    </row>
    <row r="229" spans="1:9" x14ac:dyDescent="0.2">
      <c r="A229" s="18">
        <f t="shared" si="4"/>
        <v>46240</v>
      </c>
      <c r="B229" s="80"/>
      <c r="C229" s="80"/>
      <c r="E229" s="53"/>
    </row>
    <row r="230" spans="1:9" x14ac:dyDescent="0.2">
      <c r="A230" s="18">
        <f t="shared" si="4"/>
        <v>46247</v>
      </c>
      <c r="B230" s="80"/>
      <c r="C230" s="80"/>
      <c r="E230" s="53"/>
    </row>
    <row r="231" spans="1:9" x14ac:dyDescent="0.2">
      <c r="A231" s="18">
        <f t="shared" si="4"/>
        <v>46254</v>
      </c>
      <c r="B231" s="80"/>
      <c r="C231" s="80"/>
    </row>
    <row r="232" spans="1:9" x14ac:dyDescent="0.2">
      <c r="A232" s="18">
        <f t="shared" si="4"/>
        <v>46261</v>
      </c>
      <c r="B232" s="80"/>
      <c r="C232" s="80"/>
    </row>
    <row r="233" spans="1:9" x14ac:dyDescent="0.2">
      <c r="A233" s="18">
        <f t="shared" si="4"/>
        <v>46268</v>
      </c>
      <c r="B233" s="80"/>
      <c r="C233" s="80"/>
    </row>
    <row r="234" spans="1:9" x14ac:dyDescent="0.2">
      <c r="A234" s="18">
        <f t="shared" si="4"/>
        <v>46275</v>
      </c>
      <c r="B234" s="80"/>
      <c r="C234" s="80"/>
    </row>
    <row r="235" spans="1:9" x14ac:dyDescent="0.2">
      <c r="A235" s="18">
        <f t="shared" si="4"/>
        <v>46282</v>
      </c>
      <c r="B235" s="80"/>
      <c r="C235" s="80"/>
    </row>
    <row r="236" spans="1:9" x14ac:dyDescent="0.2">
      <c r="A236" s="18">
        <f t="shared" si="4"/>
        <v>46289</v>
      </c>
      <c r="B236" s="80"/>
      <c r="C236" s="80"/>
    </row>
    <row r="237" spans="1:9" x14ac:dyDescent="0.2">
      <c r="A237" s="18"/>
    </row>
    <row r="238" spans="1:9" x14ac:dyDescent="0.2">
      <c r="A238" s="18"/>
    </row>
    <row r="239" spans="1:9" x14ac:dyDescent="0.2">
      <c r="A239" s="18"/>
    </row>
    <row r="240" spans="1:9" x14ac:dyDescent="0.2">
      <c r="A240" s="18"/>
    </row>
    <row r="241" spans="1:1" x14ac:dyDescent="0.2">
      <c r="A241" s="18"/>
    </row>
    <row r="242" spans="1:1" x14ac:dyDescent="0.2">
      <c r="A242" s="18"/>
    </row>
    <row r="243" spans="1:1" x14ac:dyDescent="0.2">
      <c r="A243" s="18"/>
    </row>
    <row r="244" spans="1:1" x14ac:dyDescent="0.2">
      <c r="A244" s="18"/>
    </row>
    <row r="245" spans="1:1" x14ac:dyDescent="0.2">
      <c r="A245" s="18"/>
    </row>
    <row r="246" spans="1:1" x14ac:dyDescent="0.2">
      <c r="A246" s="18"/>
    </row>
    <row r="247" spans="1:1" x14ac:dyDescent="0.2">
      <c r="A247" s="18"/>
    </row>
    <row r="248" spans="1:1" x14ac:dyDescent="0.2">
      <c r="A248" s="18"/>
    </row>
    <row r="249" spans="1:1" x14ac:dyDescent="0.2">
      <c r="A249" s="18"/>
    </row>
    <row r="250" spans="1:1" x14ac:dyDescent="0.2">
      <c r="A250" s="18"/>
    </row>
    <row r="251" spans="1:1" x14ac:dyDescent="0.2">
      <c r="A251" s="18"/>
    </row>
    <row r="252" spans="1:1" x14ac:dyDescent="0.2">
      <c r="A252" s="18"/>
    </row>
    <row r="253" spans="1:1" x14ac:dyDescent="0.2">
      <c r="A253" s="18"/>
    </row>
    <row r="254" spans="1:1" x14ac:dyDescent="0.2">
      <c r="A254" s="18"/>
    </row>
    <row r="255" spans="1:1" x14ac:dyDescent="0.2">
      <c r="A255" s="18"/>
    </row>
    <row r="256" spans="1:1" x14ac:dyDescent="0.2">
      <c r="A256" s="18"/>
    </row>
    <row r="257" spans="1:1" x14ac:dyDescent="0.2">
      <c r="A257" s="18"/>
    </row>
    <row r="258" spans="1:1" x14ac:dyDescent="0.2">
      <c r="A258" s="18"/>
    </row>
    <row r="259" spans="1:1" x14ac:dyDescent="0.2">
      <c r="A259" s="18"/>
    </row>
    <row r="260" spans="1:1" x14ac:dyDescent="0.2">
      <c r="A260" s="18"/>
    </row>
    <row r="261" spans="1:1" x14ac:dyDescent="0.2">
      <c r="A261" s="18"/>
    </row>
    <row r="262" spans="1:1" x14ac:dyDescent="0.2">
      <c r="A262" s="18"/>
    </row>
    <row r="263" spans="1:1" x14ac:dyDescent="0.2">
      <c r="A263" s="18"/>
    </row>
    <row r="264" spans="1:1" x14ac:dyDescent="0.2">
      <c r="A264" s="18"/>
    </row>
    <row r="265" spans="1:1" x14ac:dyDescent="0.2">
      <c r="A265" s="18"/>
    </row>
    <row r="266" spans="1:1" x14ac:dyDescent="0.2">
      <c r="A266" s="18"/>
    </row>
    <row r="267" spans="1:1" x14ac:dyDescent="0.2">
      <c r="A267" s="18"/>
    </row>
    <row r="268" spans="1:1" x14ac:dyDescent="0.2">
      <c r="A268" s="18"/>
    </row>
  </sheetData>
  <pageMargins left="0.75" right="0.75" top="1" bottom="1" header="0.5" footer="0.5"/>
  <pageSetup scale="10" orientation="landscape" horizontalDpi="429496729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68"/>
  <sheetViews>
    <sheetView zoomScaleNormal="100" workbookViewId="0"/>
  </sheetViews>
  <sheetFormatPr defaultColWidth="11.42578125" defaultRowHeight="12.75" x14ac:dyDescent="0.2"/>
  <cols>
    <col min="1" max="12" width="17.5703125" customWidth="1"/>
    <col min="13" max="16" width="10.85546875" customWidth="1"/>
    <col min="17" max="17" width="11.140625" customWidth="1"/>
  </cols>
  <sheetData>
    <row r="1" spans="1:15" ht="15.75" customHeight="1" x14ac:dyDescent="0.2">
      <c r="A1" s="58" t="s">
        <v>65</v>
      </c>
      <c r="B1" s="58"/>
      <c r="C1" s="58"/>
      <c r="D1" s="58"/>
      <c r="E1" s="58"/>
      <c r="F1" s="58"/>
      <c r="G1" s="58"/>
      <c r="H1" s="58"/>
      <c r="I1" s="42"/>
      <c r="J1" s="57"/>
    </row>
    <row r="2" spans="1:15" ht="15.75" customHeight="1" x14ac:dyDescent="0.2">
      <c r="A2" s="56" t="s">
        <v>1</v>
      </c>
      <c r="B2" s="63"/>
      <c r="C2" s="63"/>
      <c r="D2" s="63"/>
      <c r="E2" s="63"/>
      <c r="F2" s="63"/>
      <c r="G2" s="63"/>
      <c r="H2" s="63"/>
      <c r="I2" s="63"/>
      <c r="J2" s="75"/>
    </row>
    <row r="3" spans="1:15" ht="15.75" customHeight="1" x14ac:dyDescent="0.2">
      <c r="A3" s="56"/>
      <c r="B3" s="55" t="s">
        <v>16</v>
      </c>
      <c r="C3" s="29" t="s">
        <v>55</v>
      </c>
      <c r="D3" s="63"/>
      <c r="E3" s="63"/>
      <c r="F3" s="63"/>
      <c r="G3" s="63"/>
      <c r="H3" s="63"/>
      <c r="I3" s="63"/>
      <c r="J3" s="63"/>
    </row>
    <row r="4" spans="1:15" ht="15.75" customHeight="1" x14ac:dyDescent="0.2">
      <c r="A4" s="56"/>
      <c r="B4" s="55" t="s">
        <v>17</v>
      </c>
      <c r="C4" s="29" t="s">
        <v>105</v>
      </c>
      <c r="D4" s="63"/>
      <c r="E4" s="63"/>
      <c r="F4" s="63"/>
      <c r="G4" s="63"/>
      <c r="H4" s="63"/>
      <c r="I4" s="63"/>
      <c r="J4" s="63"/>
    </row>
    <row r="5" spans="1:15" ht="15.75" customHeight="1" x14ac:dyDescent="0.2">
      <c r="A5" s="56"/>
      <c r="B5" s="63"/>
      <c r="C5" s="63"/>
      <c r="D5" s="63"/>
      <c r="E5" s="63"/>
      <c r="F5" s="63"/>
      <c r="G5" s="63"/>
      <c r="H5" s="63"/>
      <c r="I5" s="63"/>
      <c r="J5" s="63"/>
    </row>
    <row r="6" spans="1:15" ht="15.75" customHeight="1" x14ac:dyDescent="0.2">
      <c r="A6" s="56" t="s">
        <v>2</v>
      </c>
      <c r="B6" s="63"/>
      <c r="C6" s="28" t="s">
        <v>13</v>
      </c>
      <c r="D6" s="28" t="s">
        <v>62</v>
      </c>
      <c r="E6" s="55"/>
      <c r="F6" s="55"/>
      <c r="G6" s="55"/>
      <c r="H6" s="55"/>
      <c r="I6" s="55"/>
      <c r="J6" s="63"/>
    </row>
    <row r="7" spans="1:15" ht="15.75" customHeight="1" x14ac:dyDescent="0.2">
      <c r="A7" s="56"/>
      <c r="B7" s="63"/>
      <c r="C7" s="71"/>
      <c r="D7" s="71" t="s">
        <v>57</v>
      </c>
      <c r="E7" s="76"/>
      <c r="F7" s="76"/>
      <c r="G7" s="76"/>
      <c r="H7" s="76"/>
      <c r="I7" s="76"/>
      <c r="J7" s="63"/>
    </row>
    <row r="8" spans="1:15" ht="15.75" customHeight="1" x14ac:dyDescent="0.2">
      <c r="A8" s="56"/>
      <c r="B8" s="55" t="s">
        <v>4</v>
      </c>
      <c r="C8" s="73">
        <v>46023</v>
      </c>
      <c r="D8" s="83">
        <f>J27</f>
        <v>0.62891526798191555</v>
      </c>
      <c r="E8" s="63"/>
      <c r="F8" s="63"/>
      <c r="G8" s="63"/>
      <c r="H8" s="63"/>
      <c r="I8" s="63"/>
      <c r="J8" s="63"/>
    </row>
    <row r="9" spans="1:15" ht="15.75" customHeight="1" x14ac:dyDescent="0.2">
      <c r="A9" s="57"/>
      <c r="B9" s="69" t="s">
        <v>11</v>
      </c>
      <c r="C9" s="73" t="s">
        <v>115</v>
      </c>
      <c r="D9" s="83" t="s">
        <v>115</v>
      </c>
      <c r="E9" s="57"/>
      <c r="F9" s="57"/>
      <c r="G9" s="57"/>
      <c r="H9" s="57"/>
      <c r="I9" s="57"/>
      <c r="J9" s="57"/>
    </row>
    <row r="10" spans="1:15" ht="15.75" customHeight="1" x14ac:dyDescent="0.25">
      <c r="A10" s="21"/>
      <c r="C10" s="39"/>
      <c r="D10" s="66"/>
      <c r="E10" s="66"/>
      <c r="F10" s="66"/>
      <c r="H10" s="66"/>
      <c r="I10" s="66"/>
    </row>
    <row r="11" spans="1:15" ht="13.15" customHeight="1" x14ac:dyDescent="0.2">
      <c r="A11" s="35" t="s">
        <v>122</v>
      </c>
      <c r="B11" s="35"/>
      <c r="C11" s="35"/>
      <c r="D11" s="35"/>
      <c r="E11" s="35"/>
      <c r="F11" s="35"/>
      <c r="G11" s="52"/>
      <c r="H11" s="12"/>
      <c r="I11" s="35"/>
      <c r="J11" s="35"/>
    </row>
    <row r="12" spans="1:15" ht="66.75" customHeight="1" x14ac:dyDescent="0.2">
      <c r="A12" s="65" t="s">
        <v>7</v>
      </c>
      <c r="B12" s="65" t="s">
        <v>59</v>
      </c>
      <c r="C12" s="65" t="s">
        <v>44</v>
      </c>
      <c r="D12" s="65" t="s">
        <v>61</v>
      </c>
      <c r="E12" s="65" t="s">
        <v>94</v>
      </c>
      <c r="F12" s="65" t="s">
        <v>95</v>
      </c>
      <c r="G12" s="65" t="s">
        <v>98</v>
      </c>
      <c r="H12" s="65" t="s">
        <v>60</v>
      </c>
      <c r="I12" s="65" t="s">
        <v>96</v>
      </c>
      <c r="J12" s="65" t="s">
        <v>97</v>
      </c>
    </row>
    <row r="13" spans="1:15" ht="13.15" customHeight="1" x14ac:dyDescent="0.2">
      <c r="B13" s="22" t="s">
        <v>57</v>
      </c>
      <c r="C13" s="22"/>
      <c r="D13" s="22" t="s">
        <v>57</v>
      </c>
      <c r="E13" s="22" t="s">
        <v>57</v>
      </c>
      <c r="F13" s="22" t="s">
        <v>5</v>
      </c>
      <c r="G13" s="22"/>
      <c r="H13" s="22" t="s">
        <v>57</v>
      </c>
      <c r="I13" s="22" t="s">
        <v>57</v>
      </c>
      <c r="J13" s="22" t="s">
        <v>57</v>
      </c>
    </row>
    <row r="14" spans="1:15" ht="13.15" customHeight="1" x14ac:dyDescent="0.2">
      <c r="A14" s="31" t="s">
        <v>138</v>
      </c>
      <c r="B14" s="53"/>
      <c r="C14" s="67" t="s">
        <v>140</v>
      </c>
      <c r="D14" s="84">
        <v>0.67530000000000001</v>
      </c>
      <c r="E14" s="84">
        <v>-0.115577</v>
      </c>
      <c r="F14" s="84">
        <v>1.5002055076037799</v>
      </c>
      <c r="G14" s="31" t="s">
        <v>154</v>
      </c>
      <c r="H14" s="84">
        <f>IF(D14="","",D14+E14)</f>
        <v>0.55972299999999997</v>
      </c>
      <c r="I14" s="84">
        <f>IF(B14="",H14,B14)</f>
        <v>0.55972299999999997</v>
      </c>
      <c r="J14" s="84">
        <f t="shared" ref="J14:J25" si="0">(I14*F14)/100</f>
        <v>8.3969952733251047E-3</v>
      </c>
      <c r="L14" s="6"/>
      <c r="M14" s="62"/>
      <c r="O14" s="62"/>
    </row>
    <row r="15" spans="1:15" ht="13.15" customHeight="1" x14ac:dyDescent="0.2">
      <c r="A15" s="31" t="s">
        <v>137</v>
      </c>
      <c r="B15" s="53"/>
      <c r="C15" s="67" t="s">
        <v>140</v>
      </c>
      <c r="D15" s="84">
        <v>0.67530000000000001</v>
      </c>
      <c r="E15" s="84">
        <v>-0.10266599999999999</v>
      </c>
      <c r="F15" s="84">
        <v>3.0004110152075598</v>
      </c>
      <c r="G15" s="31" t="s">
        <v>154</v>
      </c>
      <c r="H15" s="84">
        <f t="shared" ref="H15:H25" si="1">IF(D15="","",D15+E15)</f>
        <v>0.57263399999999998</v>
      </c>
      <c r="I15" s="84">
        <f t="shared" ref="I15:I24" si="2">IF(B15="",IF(H15="",AVERAGE(I14,I16),H15),B15)</f>
        <v>0.57263399999999998</v>
      </c>
      <c r="J15" s="84">
        <f t="shared" si="0"/>
        <v>1.718137361282366E-2</v>
      </c>
      <c r="L15" s="6"/>
      <c r="M15" s="62"/>
      <c r="O15" s="62"/>
    </row>
    <row r="16" spans="1:15" ht="13.15" customHeight="1" x14ac:dyDescent="0.2">
      <c r="A16" s="31" t="s">
        <v>140</v>
      </c>
      <c r="B16" s="53"/>
      <c r="C16" s="67" t="s">
        <v>139</v>
      </c>
      <c r="D16" s="84">
        <v>0.6835</v>
      </c>
      <c r="E16" s="84">
        <v>-6.9921999999999998E-2</v>
      </c>
      <c r="F16" s="84">
        <v>7.5421290587751697</v>
      </c>
      <c r="G16" s="31" t="s">
        <v>154</v>
      </c>
      <c r="H16" s="84">
        <f t="shared" si="1"/>
        <v>0.61357799999999996</v>
      </c>
      <c r="I16" s="84">
        <f t="shared" si="2"/>
        <v>0.61357799999999996</v>
      </c>
      <c r="J16" s="84">
        <f t="shared" si="0"/>
        <v>4.6276844636251507E-2</v>
      </c>
      <c r="L16" s="6"/>
      <c r="M16" s="62"/>
      <c r="O16" s="62"/>
    </row>
    <row r="17" spans="1:15" ht="13.15" customHeight="1" x14ac:dyDescent="0.2">
      <c r="A17" s="31" t="s">
        <v>141</v>
      </c>
      <c r="B17" s="53"/>
      <c r="C17" s="67" t="s">
        <v>139</v>
      </c>
      <c r="D17" s="84">
        <v>0.6835</v>
      </c>
      <c r="E17" s="84">
        <v>-6.3948000000000005E-2</v>
      </c>
      <c r="F17" s="84">
        <v>16.6050143855323</v>
      </c>
      <c r="G17" s="31" t="s">
        <v>154</v>
      </c>
      <c r="H17" s="84">
        <f t="shared" si="1"/>
        <v>0.61955199999999999</v>
      </c>
      <c r="I17" s="84">
        <f t="shared" si="2"/>
        <v>0.61955199999999999</v>
      </c>
      <c r="J17" s="84">
        <f t="shared" si="0"/>
        <v>0.10287669872585309</v>
      </c>
      <c r="L17" s="6"/>
      <c r="M17" s="62"/>
      <c r="O17" s="62"/>
    </row>
    <row r="18" spans="1:15" ht="13.15" customHeight="1" x14ac:dyDescent="0.2">
      <c r="A18" s="31" t="s">
        <v>139</v>
      </c>
      <c r="B18" s="53"/>
      <c r="C18" s="67" t="s">
        <v>142</v>
      </c>
      <c r="D18" s="84">
        <v>0.69069999999999998</v>
      </c>
      <c r="E18" s="84">
        <v>-6.5801999999999999E-2</v>
      </c>
      <c r="F18" s="84">
        <v>18.536785861076901</v>
      </c>
      <c r="G18" s="31" t="s">
        <v>154</v>
      </c>
      <c r="H18" s="84">
        <f t="shared" si="1"/>
        <v>0.62489799999999995</v>
      </c>
      <c r="I18" s="84">
        <f t="shared" si="2"/>
        <v>0.62489799999999995</v>
      </c>
      <c r="J18" s="84">
        <f t="shared" si="0"/>
        <v>0.11583600411015231</v>
      </c>
      <c r="L18" s="6"/>
      <c r="M18" s="62"/>
      <c r="O18" s="62"/>
    </row>
    <row r="19" spans="1:15" ht="13.15" customHeight="1" x14ac:dyDescent="0.2">
      <c r="A19" s="31" t="s">
        <v>143</v>
      </c>
      <c r="B19" s="53"/>
      <c r="C19" s="67" t="s">
        <v>142</v>
      </c>
      <c r="D19" s="84">
        <v>0.69069999999999998</v>
      </c>
      <c r="E19" s="84">
        <v>-8.1336000000000006E-2</v>
      </c>
      <c r="F19" s="84">
        <v>18.454582819564301</v>
      </c>
      <c r="G19" s="31" t="s">
        <v>154</v>
      </c>
      <c r="H19" s="84">
        <f t="shared" si="1"/>
        <v>0.60936400000000002</v>
      </c>
      <c r="I19" s="84">
        <f t="shared" si="2"/>
        <v>0.60936400000000002</v>
      </c>
      <c r="J19" s="84">
        <f t="shared" si="0"/>
        <v>0.11245558405260982</v>
      </c>
      <c r="L19" s="6"/>
      <c r="M19" s="62"/>
      <c r="O19" s="62"/>
    </row>
    <row r="20" spans="1:15" ht="13.15" customHeight="1" x14ac:dyDescent="0.2">
      <c r="A20" s="31" t="s">
        <v>144</v>
      </c>
      <c r="B20" s="53"/>
      <c r="C20" s="67" t="s">
        <v>142</v>
      </c>
      <c r="D20" s="84">
        <v>0.69069999999999998</v>
      </c>
      <c r="E20" s="84">
        <v>-8.6136999999999894E-2</v>
      </c>
      <c r="F20" s="84">
        <v>9.3711467324291</v>
      </c>
      <c r="G20" s="31" t="s">
        <v>154</v>
      </c>
      <c r="H20" s="84">
        <f t="shared" si="1"/>
        <v>0.60456300000000007</v>
      </c>
      <c r="I20" s="84">
        <f t="shared" si="2"/>
        <v>0.60456300000000007</v>
      </c>
      <c r="J20" s="84">
        <f t="shared" si="0"/>
        <v>5.6654485819975349E-2</v>
      </c>
      <c r="L20" s="6"/>
      <c r="M20" s="62"/>
      <c r="O20" s="62"/>
    </row>
    <row r="21" spans="1:15" ht="13.15" customHeight="1" x14ac:dyDescent="0.2">
      <c r="A21" s="31" t="s">
        <v>142</v>
      </c>
      <c r="B21" s="53"/>
      <c r="C21" s="67" t="s">
        <v>145</v>
      </c>
      <c r="D21" s="84">
        <v>0.69579999999999997</v>
      </c>
      <c r="E21" s="84">
        <v>-7.3319999999999996E-2</v>
      </c>
      <c r="F21" s="84">
        <v>6.98725852856556</v>
      </c>
      <c r="G21" s="31" t="s">
        <v>154</v>
      </c>
      <c r="H21" s="84">
        <f t="shared" si="1"/>
        <v>0.62247999999999992</v>
      </c>
      <c r="I21" s="84">
        <f t="shared" si="2"/>
        <v>0.62247999999999992</v>
      </c>
      <c r="J21" s="84">
        <f t="shared" si="0"/>
        <v>4.349428688861489E-2</v>
      </c>
      <c r="L21" s="6"/>
      <c r="M21" s="62"/>
      <c r="O21" s="62"/>
    </row>
    <row r="22" spans="1:15" ht="13.15" customHeight="1" x14ac:dyDescent="0.2">
      <c r="A22" s="31" t="s">
        <v>146</v>
      </c>
      <c r="B22" s="53"/>
      <c r="C22" s="67" t="s">
        <v>145</v>
      </c>
      <c r="D22" s="84">
        <v>0.69579999999999997</v>
      </c>
      <c r="E22" s="84">
        <v>-4.0230000000000002E-2</v>
      </c>
      <c r="F22" s="84">
        <v>4.4389642416769401</v>
      </c>
      <c r="G22" s="31" t="s">
        <v>154</v>
      </c>
      <c r="H22" s="84">
        <f t="shared" si="1"/>
        <v>0.65556999999999999</v>
      </c>
      <c r="I22" s="84">
        <f t="shared" si="2"/>
        <v>0.65556999999999999</v>
      </c>
      <c r="J22" s="84">
        <f t="shared" si="0"/>
        <v>2.9100517879161517E-2</v>
      </c>
      <c r="L22" s="6"/>
      <c r="M22" s="62"/>
      <c r="O22" s="62"/>
    </row>
    <row r="23" spans="1:15" ht="13.15" customHeight="1" x14ac:dyDescent="0.2">
      <c r="A23" s="31" t="s">
        <v>145</v>
      </c>
      <c r="B23" s="53"/>
      <c r="C23" s="67" t="s">
        <v>147</v>
      </c>
      <c r="D23" s="84">
        <v>0.69950000000000001</v>
      </c>
      <c r="E23" s="84">
        <v>-2.7785000000000001E-2</v>
      </c>
      <c r="F23" s="84">
        <v>3.1442663378544999</v>
      </c>
      <c r="G23" s="31" t="s">
        <v>154</v>
      </c>
      <c r="H23" s="84">
        <f t="shared" si="1"/>
        <v>0.67171500000000006</v>
      </c>
      <c r="I23" s="84">
        <f t="shared" si="2"/>
        <v>0.67171500000000006</v>
      </c>
      <c r="J23" s="84">
        <f t="shared" si="0"/>
        <v>2.1120508631319358E-2</v>
      </c>
      <c r="L23" s="6"/>
      <c r="M23" s="62"/>
      <c r="O23" s="62"/>
    </row>
    <row r="24" spans="1:15" ht="13.15" customHeight="1" x14ac:dyDescent="0.2">
      <c r="A24" s="31" t="s">
        <v>148</v>
      </c>
      <c r="B24" s="53"/>
      <c r="C24" s="67" t="s">
        <v>147</v>
      </c>
      <c r="D24" s="84">
        <v>0.69950000000000001</v>
      </c>
      <c r="E24" s="84">
        <v>-1.6764000000000001E-2</v>
      </c>
      <c r="F24" s="84">
        <v>3.2470201397451701</v>
      </c>
      <c r="G24" s="31" t="s">
        <v>154</v>
      </c>
      <c r="H24" s="84">
        <f t="shared" si="1"/>
        <v>0.68273600000000001</v>
      </c>
      <c r="I24" s="84">
        <f t="shared" si="2"/>
        <v>0.68273600000000001</v>
      </c>
      <c r="J24" s="84">
        <f t="shared" si="0"/>
        <v>2.2168575421290585E-2</v>
      </c>
      <c r="L24" s="6"/>
      <c r="M24" s="62"/>
      <c r="O24" s="62"/>
    </row>
    <row r="25" spans="1:15" ht="13.15" customHeight="1" x14ac:dyDescent="0.2">
      <c r="A25" s="31" t="s">
        <v>147</v>
      </c>
      <c r="B25" s="53"/>
      <c r="C25" s="67" t="s">
        <v>147</v>
      </c>
      <c r="D25" s="84">
        <v>0.69950000000000001</v>
      </c>
      <c r="E25" s="84">
        <v>4.4389999999999999E-2</v>
      </c>
      <c r="F25" s="84">
        <v>7.1722153719687602</v>
      </c>
      <c r="G25" s="31" t="s">
        <v>154</v>
      </c>
      <c r="H25" s="84">
        <f t="shared" si="1"/>
        <v>0.74389000000000005</v>
      </c>
      <c r="I25" s="84">
        <f>IF(B25="",H25,B25)</f>
        <v>0.74389000000000005</v>
      </c>
      <c r="J25" s="84">
        <f t="shared" si="0"/>
        <v>5.335339293053841E-2</v>
      </c>
      <c r="L25" s="6"/>
      <c r="M25" s="62"/>
      <c r="O25" s="62"/>
    </row>
    <row r="26" spans="1:15" ht="13.15" customHeight="1" x14ac:dyDescent="0.2">
      <c r="A26" s="31"/>
      <c r="B26" s="6"/>
      <c r="C26" s="67"/>
      <c r="D26" s="6"/>
      <c r="E26" s="6"/>
      <c r="F26" s="6"/>
      <c r="G26" s="31"/>
      <c r="H26" s="6"/>
      <c r="I26" s="6"/>
      <c r="J26" s="6"/>
      <c r="L26" s="6"/>
      <c r="M26" s="62"/>
      <c r="O26" s="62"/>
    </row>
    <row r="27" spans="1:15" ht="13.15" customHeight="1" x14ac:dyDescent="0.2">
      <c r="A27" s="60"/>
      <c r="B27" s="50"/>
      <c r="C27" s="50"/>
      <c r="D27" s="50"/>
      <c r="E27" s="33"/>
      <c r="F27" s="38"/>
      <c r="G27" s="38"/>
      <c r="H27" s="34"/>
      <c r="I27" s="25" t="s">
        <v>64</v>
      </c>
      <c r="J27" s="85">
        <f>SUM(J14:J25)</f>
        <v>0.62891526798191555</v>
      </c>
      <c r="K27" s="62"/>
    </row>
    <row r="28" spans="1:15" ht="12.75" customHeight="1" x14ac:dyDescent="0.2">
      <c r="A28" s="14" t="s">
        <v>56</v>
      </c>
      <c r="D28" s="37"/>
      <c r="F28" s="49"/>
      <c r="H28" s="37"/>
    </row>
    <row r="29" spans="1:15" ht="12.75" customHeight="1" x14ac:dyDescent="0.2">
      <c r="A29" s="14" t="s">
        <v>100</v>
      </c>
    </row>
    <row r="30" spans="1:15" ht="12.75" customHeight="1" x14ac:dyDescent="0.2">
      <c r="A30" s="14" t="s">
        <v>103</v>
      </c>
    </row>
    <row r="31" spans="1:15" ht="12.75" customHeight="1" x14ac:dyDescent="0.2">
      <c r="A31" s="14" t="s">
        <v>99</v>
      </c>
      <c r="L31" s="27"/>
    </row>
    <row r="32" spans="1:15" ht="12.75" customHeight="1" x14ac:dyDescent="0.2">
      <c r="A32" s="14"/>
      <c r="L32" s="27"/>
    </row>
    <row r="33" spans="1:12" x14ac:dyDescent="0.2">
      <c r="A33" s="14"/>
      <c r="B33" s="6"/>
      <c r="C33" s="6"/>
      <c r="D33" s="6"/>
      <c r="E33" s="6"/>
      <c r="F33" s="6"/>
      <c r="G33" s="6"/>
      <c r="L33" s="27"/>
    </row>
    <row r="76" spans="1:16" ht="12.75" customHeight="1" x14ac:dyDescent="0.2">
      <c r="A76" s="51"/>
    </row>
    <row r="77" spans="1:16" ht="12.75" customHeight="1" x14ac:dyDescent="0.2">
      <c r="A77" s="86"/>
    </row>
    <row r="78" spans="1:16" ht="13.5" customHeight="1" x14ac:dyDescent="0.2">
      <c r="A78" s="1" t="s">
        <v>123</v>
      </c>
      <c r="B78" s="60"/>
      <c r="C78" s="60"/>
      <c r="D78" s="60"/>
      <c r="E78" s="60"/>
      <c r="F78" s="60"/>
      <c r="G78" s="60"/>
      <c r="H78" s="60"/>
      <c r="I78" s="60"/>
      <c r="J78" s="14"/>
      <c r="K78" s="14"/>
      <c r="L78" s="14"/>
      <c r="M78" s="14"/>
      <c r="N78" s="14"/>
      <c r="O78" s="14"/>
      <c r="P78" s="14"/>
    </row>
    <row r="79" spans="1:16" ht="66" customHeight="1" x14ac:dyDescent="0.2">
      <c r="A79" s="4" t="s">
        <v>14</v>
      </c>
      <c r="B79" s="4" t="s">
        <v>66</v>
      </c>
      <c r="C79" s="4" t="s">
        <v>67</v>
      </c>
      <c r="D79" s="4" t="s">
        <v>50</v>
      </c>
      <c r="E79" s="65"/>
      <c r="F79" s="4"/>
      <c r="G79" s="4"/>
      <c r="H79" s="4"/>
      <c r="I79" s="4"/>
      <c r="J79" s="6"/>
      <c r="K79" s="6"/>
      <c r="L79" s="6"/>
      <c r="M79" s="6"/>
      <c r="N79" s="6"/>
      <c r="O79" s="6"/>
      <c r="P79" s="6"/>
    </row>
    <row r="80" spans="1:16" ht="12.75" customHeight="1" x14ac:dyDescent="0.2">
      <c r="A80" s="14"/>
      <c r="B80" s="31" t="s">
        <v>57</v>
      </c>
      <c r="C80" s="31" t="s">
        <v>57</v>
      </c>
      <c r="F80" s="31"/>
      <c r="G80" s="31"/>
      <c r="H80" s="31"/>
      <c r="I80" s="31"/>
      <c r="J80" s="22"/>
      <c r="K80" s="22"/>
      <c r="L80" s="22"/>
      <c r="M80" s="22"/>
      <c r="N80" s="14"/>
    </row>
    <row r="81" spans="1:14" ht="12.75" customHeight="1" x14ac:dyDescent="0.2">
      <c r="A81" s="18">
        <v>45568</v>
      </c>
      <c r="B81" s="84">
        <v>0.66057200000000005</v>
      </c>
      <c r="C81" s="84"/>
      <c r="D81" s="31"/>
      <c r="E81" s="53"/>
      <c r="F81" s="53"/>
      <c r="G81" s="53"/>
      <c r="H81" s="53"/>
      <c r="I81" s="53"/>
      <c r="J81" s="6"/>
      <c r="K81" s="53"/>
      <c r="L81" s="53"/>
      <c r="M81" s="53"/>
      <c r="N81" s="14"/>
    </row>
    <row r="82" spans="1:14" ht="12.75" customHeight="1" x14ac:dyDescent="0.2">
      <c r="A82" s="18">
        <v>45575</v>
      </c>
      <c r="B82" s="84">
        <v>0.66785099999999997</v>
      </c>
      <c r="C82" s="84"/>
      <c r="D82" s="31"/>
      <c r="E82" s="53"/>
      <c r="F82" s="53"/>
      <c r="G82" s="53"/>
      <c r="H82" s="53"/>
      <c r="I82" s="53"/>
      <c r="J82" s="6"/>
      <c r="K82" s="53"/>
      <c r="L82" s="53"/>
      <c r="M82" s="53"/>
    </row>
    <row r="83" spans="1:14" ht="12.75" customHeight="1" x14ac:dyDescent="0.2">
      <c r="A83" s="18">
        <v>45582</v>
      </c>
      <c r="B83" s="84">
        <v>0.66552699999999998</v>
      </c>
      <c r="C83" s="84"/>
      <c r="D83" s="31"/>
      <c r="E83" s="53"/>
      <c r="F83" s="53"/>
      <c r="G83" s="53"/>
      <c r="H83" s="53"/>
      <c r="I83" s="53"/>
      <c r="J83" s="6"/>
      <c r="K83" s="53"/>
      <c r="L83" s="53"/>
      <c r="M83" s="53"/>
      <c r="N83" s="14"/>
    </row>
    <row r="84" spans="1:14" ht="12.75" customHeight="1" x14ac:dyDescent="0.2">
      <c r="A84" s="18">
        <v>45589</v>
      </c>
      <c r="B84" s="84">
        <v>0.66581999999999997</v>
      </c>
      <c r="C84" s="84"/>
      <c r="D84" s="31"/>
      <c r="E84" s="53"/>
      <c r="F84" s="53"/>
      <c r="G84" s="53"/>
      <c r="H84" s="53"/>
      <c r="I84" s="53"/>
      <c r="J84" s="6"/>
      <c r="K84" s="53"/>
      <c r="L84" s="53"/>
      <c r="M84" s="53"/>
      <c r="N84" s="14"/>
    </row>
    <row r="85" spans="1:14" ht="12.75" customHeight="1" x14ac:dyDescent="0.2">
      <c r="A85" s="18">
        <v>45596</v>
      </c>
      <c r="B85" s="84">
        <v>0.66407000000000005</v>
      </c>
      <c r="C85" s="84"/>
      <c r="D85" s="31"/>
      <c r="E85" s="53"/>
      <c r="F85" s="53"/>
      <c r="G85" s="53"/>
      <c r="H85" s="53"/>
      <c r="I85" s="53"/>
      <c r="J85" s="6"/>
      <c r="K85" s="53"/>
      <c r="L85" s="53"/>
      <c r="M85" s="53"/>
      <c r="N85" s="14"/>
    </row>
    <row r="86" spans="1:14" ht="12.75" customHeight="1" x14ac:dyDescent="0.2">
      <c r="A86" s="18">
        <v>45603</v>
      </c>
      <c r="B86" s="84">
        <v>0.67147699999999999</v>
      </c>
      <c r="C86" s="84"/>
      <c r="D86" s="31"/>
      <c r="E86" s="53"/>
      <c r="F86" s="53"/>
      <c r="G86" s="53"/>
      <c r="H86" s="53"/>
      <c r="I86" s="53"/>
      <c r="J86" s="6"/>
      <c r="K86" s="53"/>
      <c r="L86" s="53"/>
      <c r="M86" s="53"/>
      <c r="N86" s="14"/>
    </row>
    <row r="87" spans="1:14" ht="12.75" customHeight="1" x14ac:dyDescent="0.2">
      <c r="A87" s="18">
        <v>45610</v>
      </c>
      <c r="B87" s="84">
        <v>0.64842699999999998</v>
      </c>
      <c r="C87" s="84"/>
      <c r="D87" s="31"/>
      <c r="E87" s="53"/>
      <c r="F87" s="53"/>
      <c r="G87" s="53"/>
      <c r="H87" s="53"/>
      <c r="I87" s="53"/>
      <c r="J87" s="6"/>
      <c r="K87" s="53"/>
      <c r="L87" s="53"/>
      <c r="M87" s="53"/>
      <c r="N87" s="14"/>
    </row>
    <row r="88" spans="1:14" ht="12.75" customHeight="1" x14ac:dyDescent="0.2">
      <c r="A88" s="18">
        <v>45617</v>
      </c>
      <c r="B88" s="84">
        <v>0.65596500000000002</v>
      </c>
      <c r="C88" s="84"/>
      <c r="D88" s="31"/>
      <c r="E88" s="53"/>
      <c r="F88" s="53"/>
      <c r="G88" s="53"/>
      <c r="H88" s="53"/>
      <c r="I88" s="53"/>
      <c r="J88" s="6"/>
      <c r="K88" s="53"/>
      <c r="L88" s="53"/>
      <c r="M88" s="53"/>
      <c r="N88" s="14"/>
    </row>
    <row r="89" spans="1:14" ht="12.75" customHeight="1" x14ac:dyDescent="0.2">
      <c r="A89" s="18">
        <v>45624</v>
      </c>
      <c r="B89" s="84">
        <v>0.66203999999999996</v>
      </c>
      <c r="C89" s="84"/>
      <c r="D89" s="31"/>
      <c r="E89" s="53"/>
      <c r="F89" s="53"/>
      <c r="G89" s="53"/>
      <c r="H89" s="53"/>
      <c r="I89" s="53"/>
      <c r="J89" s="6"/>
      <c r="K89" s="53"/>
      <c r="L89" s="53"/>
      <c r="M89" s="53"/>
      <c r="N89" s="14"/>
    </row>
    <row r="90" spans="1:14" ht="12.75" customHeight="1" x14ac:dyDescent="0.2">
      <c r="A90" s="18">
        <v>45631</v>
      </c>
      <c r="B90" s="84">
        <v>0.65608500000000003</v>
      </c>
      <c r="C90" s="84"/>
      <c r="D90" s="31"/>
      <c r="E90" s="53"/>
      <c r="F90" s="53"/>
      <c r="G90" s="53"/>
      <c r="H90" s="53"/>
      <c r="I90" s="53"/>
      <c r="J90" s="6"/>
      <c r="K90" s="53"/>
      <c r="L90" s="53"/>
      <c r="M90" s="53"/>
      <c r="N90" s="14"/>
    </row>
    <row r="91" spans="1:14" ht="12.75" customHeight="1" x14ac:dyDescent="0.2">
      <c r="A91" s="18">
        <v>45638</v>
      </c>
      <c r="B91" s="84">
        <v>0.64768000000000003</v>
      </c>
      <c r="C91" s="84"/>
      <c r="D91" s="31"/>
      <c r="E91" s="53"/>
      <c r="F91" s="53"/>
      <c r="G91" s="53"/>
      <c r="H91" s="53"/>
      <c r="I91" s="53"/>
      <c r="J91" s="6"/>
      <c r="K91" s="53"/>
      <c r="L91" s="53"/>
      <c r="M91" s="53"/>
    </row>
    <row r="92" spans="1:14" ht="12.75" customHeight="1" x14ac:dyDescent="0.2">
      <c r="A92" s="18">
        <v>45645</v>
      </c>
      <c r="B92" s="84">
        <v>0.62998299999999996</v>
      </c>
      <c r="C92" s="84"/>
      <c r="D92" s="31"/>
      <c r="E92" s="53"/>
      <c r="F92" s="53"/>
      <c r="G92" s="53"/>
      <c r="H92" s="53"/>
      <c r="I92" s="53"/>
      <c r="J92" s="6"/>
      <c r="K92" s="53"/>
      <c r="L92" s="53"/>
      <c r="M92" s="53"/>
      <c r="N92" s="14"/>
    </row>
    <row r="93" spans="1:14" ht="12.75" customHeight="1" x14ac:dyDescent="0.2">
      <c r="A93" s="18">
        <v>45652</v>
      </c>
      <c r="B93" s="84">
        <v>0.63817500000000005</v>
      </c>
      <c r="C93" s="84"/>
      <c r="D93" s="31"/>
      <c r="E93" s="53"/>
      <c r="F93" s="53"/>
      <c r="G93" s="53"/>
      <c r="H93" s="53"/>
      <c r="I93" s="53"/>
      <c r="J93" s="6"/>
      <c r="K93" s="53"/>
      <c r="L93" s="53"/>
      <c r="M93" s="53"/>
      <c r="N93" s="14"/>
    </row>
    <row r="94" spans="1:14" ht="12.75" customHeight="1" x14ac:dyDescent="0.2">
      <c r="A94" s="18">
        <v>45659</v>
      </c>
      <c r="B94" s="84">
        <v>0.63170599999999999</v>
      </c>
      <c r="C94" s="84"/>
      <c r="D94" s="31"/>
      <c r="E94" s="53"/>
      <c r="F94" s="53"/>
      <c r="G94" s="53"/>
      <c r="H94" s="53"/>
      <c r="I94" s="53"/>
      <c r="J94" s="6"/>
      <c r="K94" s="53"/>
      <c r="L94" s="53"/>
      <c r="M94" s="53"/>
      <c r="N94" s="14"/>
    </row>
    <row r="95" spans="1:14" ht="12.75" customHeight="1" x14ac:dyDescent="0.2">
      <c r="A95" s="18">
        <v>45666</v>
      </c>
      <c r="B95" s="84">
        <v>0.635042</v>
      </c>
      <c r="C95" s="84"/>
      <c r="D95" s="31"/>
      <c r="E95" s="53"/>
      <c r="F95" s="53"/>
      <c r="G95" s="53"/>
      <c r="H95" s="53"/>
      <c r="I95" s="53"/>
      <c r="J95" s="6"/>
      <c r="K95" s="53"/>
      <c r="L95" s="53"/>
      <c r="M95" s="53"/>
      <c r="N95" s="14"/>
    </row>
    <row r="96" spans="1:14" ht="12.75" customHeight="1" x14ac:dyDescent="0.2">
      <c r="A96" s="18">
        <v>45673</v>
      </c>
      <c r="B96" s="84">
        <v>0.62382599999999999</v>
      </c>
      <c r="C96" s="84"/>
      <c r="D96" s="31"/>
      <c r="E96" s="53"/>
      <c r="F96" s="53"/>
      <c r="G96" s="53"/>
      <c r="H96" s="53"/>
      <c r="I96" s="53"/>
      <c r="J96" s="6"/>
      <c r="K96" s="53"/>
      <c r="L96" s="53"/>
      <c r="M96" s="53"/>
      <c r="N96" s="14"/>
    </row>
    <row r="97" spans="1:14" ht="12.75" customHeight="1" x14ac:dyDescent="0.2">
      <c r="A97" s="18">
        <v>45680</v>
      </c>
      <c r="B97" s="84">
        <v>0.62901300000000004</v>
      </c>
      <c r="C97" s="84"/>
      <c r="D97" s="31"/>
      <c r="E97" s="53"/>
      <c r="F97" s="53"/>
      <c r="G97" s="53"/>
      <c r="H97" s="53"/>
      <c r="I97" s="53"/>
      <c r="J97" s="6"/>
      <c r="K97" s="53"/>
      <c r="L97" s="53"/>
      <c r="M97" s="53"/>
      <c r="N97" s="14"/>
    </row>
    <row r="98" spans="1:14" ht="12.75" customHeight="1" x14ac:dyDescent="0.2">
      <c r="A98" s="18">
        <v>45687</v>
      </c>
      <c r="B98" s="84">
        <v>0.62696200000000002</v>
      </c>
      <c r="C98" s="84"/>
      <c r="D98" s="31"/>
      <c r="E98" s="53"/>
      <c r="F98" s="53"/>
      <c r="G98" s="53"/>
      <c r="H98" s="53"/>
      <c r="I98" s="53"/>
      <c r="J98" s="6"/>
      <c r="K98" s="53"/>
      <c r="L98" s="53"/>
      <c r="M98" s="53"/>
      <c r="N98" s="14"/>
    </row>
    <row r="99" spans="1:14" ht="12.75" customHeight="1" x14ac:dyDescent="0.2">
      <c r="A99" s="18">
        <v>45694</v>
      </c>
      <c r="B99" s="84">
        <v>0.62539299999999998</v>
      </c>
      <c r="C99" s="84"/>
      <c r="D99" s="31"/>
      <c r="E99" s="53"/>
      <c r="F99" s="53"/>
      <c r="G99" s="53"/>
      <c r="H99" s="53"/>
      <c r="I99" s="53"/>
      <c r="J99" s="6"/>
      <c r="K99" s="53"/>
      <c r="L99" s="53"/>
      <c r="M99" s="53"/>
      <c r="N99" s="14"/>
    </row>
    <row r="100" spans="1:14" ht="12.75" customHeight="1" x14ac:dyDescent="0.2">
      <c r="A100" s="18">
        <v>45701</v>
      </c>
      <c r="B100" s="84">
        <v>0.62697499999999995</v>
      </c>
      <c r="C100" s="84"/>
      <c r="D100" s="31"/>
      <c r="E100" s="53"/>
      <c r="F100" s="53"/>
      <c r="G100" s="53"/>
      <c r="H100" s="53"/>
      <c r="I100" s="53"/>
      <c r="J100" s="6"/>
      <c r="K100" s="53"/>
      <c r="L100" s="53"/>
      <c r="M100" s="53"/>
      <c r="N100" s="14"/>
    </row>
    <row r="101" spans="1:14" ht="12.75" customHeight="1" x14ac:dyDescent="0.2">
      <c r="A101" s="18">
        <v>45708</v>
      </c>
      <c r="B101" s="84">
        <v>0.62721199999999999</v>
      </c>
      <c r="C101" s="84"/>
      <c r="D101" s="31"/>
      <c r="E101" s="53"/>
      <c r="F101" s="53"/>
      <c r="G101" s="53"/>
      <c r="H101" s="53"/>
      <c r="I101" s="53"/>
      <c r="J101" s="6"/>
      <c r="K101" s="53"/>
      <c r="L101" s="53"/>
      <c r="M101" s="53"/>
      <c r="N101" s="14"/>
    </row>
    <row r="102" spans="1:14" ht="12.75" customHeight="1" x14ac:dyDescent="0.2">
      <c r="A102" s="18">
        <v>45715</v>
      </c>
      <c r="B102" s="84">
        <v>0.62361200000000006</v>
      </c>
      <c r="C102" s="84"/>
      <c r="D102" s="31"/>
      <c r="E102" s="53"/>
      <c r="F102" s="53"/>
      <c r="G102" s="53"/>
      <c r="H102" s="53"/>
      <c r="I102" s="53"/>
      <c r="J102" s="6"/>
      <c r="K102" s="53"/>
      <c r="L102" s="53"/>
      <c r="M102" s="53"/>
      <c r="N102" s="14"/>
    </row>
    <row r="103" spans="1:14" ht="12.75" customHeight="1" x14ac:dyDescent="0.2">
      <c r="A103" s="18">
        <v>45722</v>
      </c>
      <c r="B103" s="84">
        <v>0.62165999999999999</v>
      </c>
      <c r="C103" s="84"/>
      <c r="D103" s="31"/>
      <c r="E103" s="53"/>
      <c r="F103" s="53"/>
      <c r="G103" s="53"/>
      <c r="H103" s="53"/>
      <c r="I103" s="53"/>
      <c r="J103" s="6"/>
      <c r="K103" s="53"/>
      <c r="L103" s="53"/>
      <c r="M103" s="53"/>
      <c r="N103" s="14"/>
    </row>
    <row r="104" spans="1:14" ht="12.75" customHeight="1" x14ac:dyDescent="0.2">
      <c r="A104" s="18">
        <v>45729</v>
      </c>
      <c r="B104" s="84">
        <v>0.62385000000000002</v>
      </c>
      <c r="C104" s="84"/>
      <c r="D104" s="31"/>
      <c r="E104" s="53"/>
      <c r="F104" s="53"/>
      <c r="G104" s="53"/>
      <c r="H104" s="53"/>
      <c r="I104" s="53"/>
      <c r="J104" s="6"/>
      <c r="K104" s="53"/>
      <c r="L104" s="53"/>
      <c r="M104" s="53"/>
      <c r="N104" s="14"/>
    </row>
    <row r="105" spans="1:14" ht="12.75" customHeight="1" x14ac:dyDescent="0.2">
      <c r="A105" s="18">
        <v>45736</v>
      </c>
      <c r="B105" s="84">
        <v>0.62679700000000005</v>
      </c>
      <c r="C105" s="84"/>
      <c r="D105" s="31"/>
      <c r="E105" s="53"/>
      <c r="F105" s="53"/>
      <c r="G105" s="53"/>
      <c r="H105" s="53"/>
      <c r="I105" s="53"/>
      <c r="J105" s="6"/>
      <c r="K105" s="53"/>
      <c r="L105" s="53"/>
      <c r="M105" s="53"/>
      <c r="N105" s="14"/>
    </row>
    <row r="106" spans="1:14" ht="12.75" customHeight="1" x14ac:dyDescent="0.2">
      <c r="A106" s="18">
        <v>45743</v>
      </c>
      <c r="B106" s="84">
        <v>0.63395800000000002</v>
      </c>
      <c r="C106" s="84"/>
      <c r="D106" s="31"/>
      <c r="E106" s="53"/>
      <c r="F106" s="53"/>
      <c r="G106" s="53"/>
      <c r="H106" s="53"/>
      <c r="I106" s="53"/>
      <c r="K106" s="53"/>
      <c r="L106" s="53"/>
      <c r="M106" s="53"/>
    </row>
    <row r="107" spans="1:14" ht="12.75" customHeight="1" x14ac:dyDescent="0.2">
      <c r="A107" s="18">
        <v>45750</v>
      </c>
      <c r="B107" s="84">
        <v>0.62042600000000003</v>
      </c>
      <c r="C107" s="84"/>
      <c r="D107" s="31"/>
      <c r="E107" s="53"/>
      <c r="F107" s="53"/>
      <c r="G107" s="53"/>
      <c r="H107" s="53"/>
      <c r="I107" s="53"/>
      <c r="J107" s="6"/>
      <c r="K107" s="53"/>
      <c r="L107" s="53"/>
      <c r="M107" s="53"/>
      <c r="N107" s="14"/>
    </row>
    <row r="108" spans="1:14" ht="12.75" customHeight="1" x14ac:dyDescent="0.2">
      <c r="A108" s="18">
        <v>45757</v>
      </c>
      <c r="B108" s="84">
        <v>0.61730399999999996</v>
      </c>
      <c r="C108" s="84"/>
      <c r="D108" s="31"/>
      <c r="E108" s="53"/>
      <c r="F108" s="53"/>
      <c r="G108" s="53"/>
      <c r="H108" s="53"/>
      <c r="I108" s="53"/>
      <c r="J108" s="6"/>
      <c r="K108" s="53"/>
      <c r="L108" s="53"/>
      <c r="M108" s="53"/>
    </row>
    <row r="109" spans="1:14" ht="12.75" customHeight="1" x14ac:dyDescent="0.2">
      <c r="A109" s="18">
        <v>45764</v>
      </c>
      <c r="B109" s="84">
        <v>0.61925600000000003</v>
      </c>
      <c r="C109" s="84"/>
      <c r="D109" s="31"/>
      <c r="E109" s="53"/>
      <c r="F109" s="53"/>
      <c r="G109" s="53"/>
      <c r="H109" s="53"/>
      <c r="I109" s="53"/>
      <c r="J109" s="6"/>
      <c r="K109" s="53"/>
      <c r="L109" s="53"/>
      <c r="M109" s="53"/>
      <c r="N109" s="14"/>
    </row>
    <row r="110" spans="1:14" ht="12.75" customHeight="1" x14ac:dyDescent="0.2">
      <c r="A110" s="18">
        <v>45771</v>
      </c>
      <c r="B110" s="84">
        <v>0.62522800000000001</v>
      </c>
      <c r="C110" s="84"/>
      <c r="D110" s="31"/>
      <c r="E110" s="53"/>
      <c r="F110" s="53"/>
      <c r="G110" s="53"/>
      <c r="H110" s="53"/>
      <c r="I110" s="53"/>
      <c r="J110" s="6"/>
      <c r="K110" s="53"/>
      <c r="L110" s="53"/>
      <c r="M110" s="53"/>
      <c r="N110" s="14"/>
    </row>
    <row r="111" spans="1:14" ht="12.75" customHeight="1" x14ac:dyDescent="0.2">
      <c r="A111" s="18">
        <v>45778</v>
      </c>
      <c r="B111" s="84">
        <v>0.61741100000000004</v>
      </c>
      <c r="C111" s="84"/>
      <c r="D111" s="31"/>
      <c r="E111" s="53"/>
      <c r="F111" s="53"/>
      <c r="G111" s="53"/>
      <c r="H111" s="53"/>
      <c r="I111" s="53"/>
      <c r="J111" s="6"/>
      <c r="K111" s="53"/>
      <c r="L111" s="53"/>
      <c r="M111" s="53"/>
      <c r="N111" s="14"/>
    </row>
    <row r="112" spans="1:14" ht="12.75" customHeight="1" x14ac:dyDescent="0.2">
      <c r="A112" s="18">
        <v>45785</v>
      </c>
      <c r="B112" s="84">
        <v>0.62479700000000005</v>
      </c>
      <c r="C112" s="84"/>
      <c r="D112" s="31"/>
      <c r="E112" s="53"/>
      <c r="F112" s="53"/>
      <c r="G112" s="53"/>
      <c r="H112" s="53"/>
      <c r="I112" s="53"/>
      <c r="J112" s="6"/>
      <c r="K112" s="53"/>
      <c r="L112" s="53"/>
      <c r="M112" s="53"/>
    </row>
    <row r="113" spans="1:14" ht="12.75" customHeight="1" x14ac:dyDescent="0.2">
      <c r="A113" s="18">
        <v>45792</v>
      </c>
      <c r="B113" s="84">
        <v>0.62583100000000003</v>
      </c>
      <c r="C113" s="84"/>
      <c r="D113" s="31"/>
      <c r="E113" s="53"/>
      <c r="F113" s="53"/>
      <c r="G113" s="53"/>
      <c r="H113" s="53"/>
      <c r="I113" s="53"/>
      <c r="J113" s="6"/>
      <c r="K113" s="53"/>
      <c r="L113" s="53"/>
      <c r="M113" s="53"/>
      <c r="N113" s="14"/>
    </row>
    <row r="114" spans="1:14" ht="12.75" customHeight="1" x14ac:dyDescent="0.2">
      <c r="A114" s="18">
        <v>45799</v>
      </c>
      <c r="B114" s="84">
        <v>0.62228799999999995</v>
      </c>
      <c r="C114" s="84"/>
      <c r="D114" s="31"/>
      <c r="E114" s="53"/>
      <c r="F114" s="53"/>
      <c r="G114" s="53"/>
      <c r="H114" s="53"/>
      <c r="I114" s="53"/>
      <c r="J114" s="6"/>
      <c r="K114" s="53"/>
      <c r="L114" s="53"/>
      <c r="M114" s="53"/>
      <c r="N114" s="14"/>
    </row>
    <row r="115" spans="1:14" ht="12.75" customHeight="1" x14ac:dyDescent="0.2">
      <c r="A115" s="18">
        <v>45806</v>
      </c>
      <c r="B115" s="84">
        <v>0.62389700000000003</v>
      </c>
      <c r="C115" s="84"/>
      <c r="D115" s="31"/>
      <c r="E115" s="53"/>
      <c r="F115" s="53"/>
      <c r="G115" s="53"/>
      <c r="H115" s="53"/>
      <c r="I115" s="53"/>
      <c r="J115" s="6"/>
      <c r="K115" s="53"/>
      <c r="L115" s="53"/>
      <c r="M115" s="53"/>
      <c r="N115" s="14"/>
    </row>
    <row r="116" spans="1:14" ht="12.75" customHeight="1" x14ac:dyDescent="0.2">
      <c r="A116" s="18">
        <v>45813</v>
      </c>
      <c r="B116" s="84">
        <v>0.62703699999999996</v>
      </c>
      <c r="C116" s="84"/>
      <c r="D116" s="31"/>
      <c r="E116" s="53"/>
      <c r="F116" s="53"/>
      <c r="G116" s="53"/>
      <c r="H116" s="53"/>
      <c r="I116" s="53"/>
      <c r="J116" s="6"/>
      <c r="K116" s="53"/>
      <c r="L116" s="53"/>
      <c r="M116" s="53"/>
    </row>
    <row r="117" spans="1:14" ht="12.75" customHeight="1" x14ac:dyDescent="0.2">
      <c r="A117" s="18">
        <v>45820</v>
      </c>
      <c r="B117" s="84">
        <v>0.62818099999999999</v>
      </c>
      <c r="C117" s="84"/>
      <c r="D117" s="31"/>
      <c r="E117" s="53"/>
      <c r="F117" s="53"/>
      <c r="G117" s="53"/>
      <c r="H117" s="53"/>
      <c r="I117" s="53"/>
      <c r="J117" s="6"/>
      <c r="K117" s="53"/>
      <c r="L117" s="53"/>
      <c r="M117" s="53"/>
      <c r="N117" s="14"/>
    </row>
    <row r="118" spans="1:14" ht="12.75" customHeight="1" x14ac:dyDescent="0.2">
      <c r="A118" s="18">
        <v>45827</v>
      </c>
      <c r="B118" s="84">
        <v>0.62040499999999998</v>
      </c>
      <c r="C118" s="84"/>
      <c r="D118" s="31"/>
      <c r="E118" s="53"/>
      <c r="F118" s="53"/>
      <c r="G118" s="53"/>
      <c r="H118" s="53"/>
      <c r="I118" s="53"/>
      <c r="J118" s="6"/>
      <c r="K118" s="53"/>
      <c r="L118" s="53"/>
      <c r="M118" s="53"/>
      <c r="N118" s="14"/>
    </row>
    <row r="119" spans="1:14" ht="12.75" customHeight="1" x14ac:dyDescent="0.2">
      <c r="A119" s="18">
        <v>45834</v>
      </c>
      <c r="B119" s="84">
        <v>0.63485800000000003</v>
      </c>
      <c r="C119" s="84"/>
      <c r="D119" s="31"/>
      <c r="E119" s="53"/>
      <c r="F119" s="53"/>
      <c r="G119" s="53"/>
      <c r="H119" s="53"/>
      <c r="I119" s="53"/>
      <c r="J119" s="6"/>
      <c r="K119" s="53"/>
      <c r="L119" s="53"/>
      <c r="M119" s="53"/>
      <c r="N119" s="14"/>
    </row>
    <row r="120" spans="1:14" ht="12.75" customHeight="1" x14ac:dyDescent="0.2">
      <c r="A120" s="18">
        <v>45841</v>
      </c>
      <c r="B120" s="84">
        <v>0.63436099999999995</v>
      </c>
      <c r="C120" s="84"/>
      <c r="D120" s="31"/>
      <c r="E120" s="53"/>
      <c r="F120" s="53"/>
      <c r="G120" s="53"/>
      <c r="H120" s="53"/>
      <c r="I120" s="53"/>
      <c r="J120" s="6"/>
      <c r="K120" s="53"/>
      <c r="L120" s="53"/>
      <c r="M120" s="53"/>
      <c r="N120" s="14"/>
    </row>
    <row r="121" spans="1:14" ht="12.75" customHeight="1" x14ac:dyDescent="0.2">
      <c r="A121" s="18">
        <v>45848</v>
      </c>
      <c r="B121" s="84">
        <v>0.63096399999999997</v>
      </c>
      <c r="C121" s="84"/>
      <c r="D121" s="31"/>
      <c r="E121" s="53"/>
      <c r="F121" s="53"/>
      <c r="G121" s="53"/>
      <c r="H121" s="53"/>
      <c r="I121" s="53"/>
      <c r="J121" s="6"/>
      <c r="K121" s="53"/>
      <c r="L121" s="53"/>
      <c r="M121" s="53"/>
      <c r="N121" s="14"/>
    </row>
    <row r="122" spans="1:14" ht="12.75" customHeight="1" x14ac:dyDescent="0.2">
      <c r="A122" s="18">
        <v>45855</v>
      </c>
      <c r="B122" s="84">
        <v>0.63649100000000003</v>
      </c>
      <c r="C122" s="84"/>
      <c r="D122" s="31"/>
      <c r="E122" s="53"/>
      <c r="F122" s="53"/>
      <c r="G122" s="53"/>
      <c r="H122" s="53"/>
      <c r="I122" s="53"/>
      <c r="J122" s="6"/>
      <c r="K122" s="53"/>
      <c r="L122" s="53"/>
      <c r="M122" s="53"/>
    </row>
    <row r="123" spans="1:14" ht="12.75" customHeight="1" x14ac:dyDescent="0.2">
      <c r="A123" s="18">
        <v>45862</v>
      </c>
      <c r="B123" s="84">
        <v>0.63434900000000005</v>
      </c>
      <c r="C123" s="84"/>
      <c r="D123" s="31"/>
      <c r="E123" s="53"/>
      <c r="F123" s="53"/>
      <c r="G123" s="53"/>
      <c r="H123" s="53"/>
      <c r="I123" s="53"/>
      <c r="J123" s="6"/>
      <c r="K123" s="53"/>
      <c r="L123" s="53"/>
      <c r="M123" s="53"/>
    </row>
    <row r="124" spans="1:14" ht="12.75" customHeight="1" x14ac:dyDescent="0.2">
      <c r="A124" s="18">
        <v>45869</v>
      </c>
      <c r="B124" s="84">
        <v>0.62558100000000005</v>
      </c>
      <c r="C124" s="84"/>
      <c r="D124" s="31"/>
      <c r="E124" s="53"/>
      <c r="F124" s="53"/>
      <c r="G124" s="53"/>
      <c r="H124" s="53"/>
      <c r="I124" s="53"/>
      <c r="J124" s="6"/>
      <c r="K124" s="53"/>
      <c r="L124" s="53"/>
      <c r="M124" s="53"/>
      <c r="N124" s="14"/>
    </row>
    <row r="125" spans="1:14" ht="12.75" customHeight="1" x14ac:dyDescent="0.2">
      <c r="A125" s="18">
        <v>45876</v>
      </c>
      <c r="B125" s="84">
        <v>0.62113499999999999</v>
      </c>
      <c r="C125" s="84"/>
      <c r="D125" s="31"/>
      <c r="E125" s="53"/>
      <c r="F125" s="53"/>
      <c r="G125" s="53"/>
      <c r="H125" s="53"/>
      <c r="I125" s="53"/>
      <c r="J125" s="6"/>
      <c r="K125" s="53"/>
      <c r="L125" s="53"/>
      <c r="M125" s="53"/>
      <c r="N125" s="14"/>
    </row>
    <row r="126" spans="1:14" ht="12.75" customHeight="1" x14ac:dyDescent="0.2">
      <c r="A126" s="18">
        <v>45883</v>
      </c>
      <c r="B126" s="84">
        <v>0.62953099999999995</v>
      </c>
      <c r="C126" s="84"/>
      <c r="D126" s="31"/>
      <c r="E126" s="53"/>
      <c r="F126" s="53"/>
      <c r="G126" s="53"/>
      <c r="H126" s="53"/>
      <c r="I126" s="53"/>
      <c r="J126" s="6"/>
      <c r="K126" s="53"/>
      <c r="L126" s="53"/>
      <c r="M126" s="53"/>
      <c r="N126" s="14"/>
    </row>
    <row r="127" spans="1:14" ht="12.75" customHeight="1" x14ac:dyDescent="0.2">
      <c r="A127" s="18">
        <v>45890</v>
      </c>
      <c r="B127" s="84">
        <v>0.62570300000000001</v>
      </c>
      <c r="C127" s="84"/>
      <c r="D127" s="31"/>
      <c r="E127" s="53"/>
      <c r="F127" s="53"/>
      <c r="G127" s="53"/>
      <c r="H127" s="53"/>
      <c r="I127" s="53"/>
      <c r="J127" s="6"/>
      <c r="K127" s="53"/>
      <c r="L127" s="53"/>
      <c r="M127" s="53"/>
      <c r="N127" s="14"/>
    </row>
    <row r="128" spans="1:14" ht="12.75" customHeight="1" x14ac:dyDescent="0.2">
      <c r="A128" s="18">
        <v>45897</v>
      </c>
      <c r="B128" s="84">
        <v>0.62904599999999999</v>
      </c>
      <c r="C128" s="84"/>
      <c r="D128" s="31"/>
      <c r="E128" s="53"/>
      <c r="F128" s="53"/>
      <c r="G128" s="53"/>
      <c r="H128" s="53"/>
      <c r="I128" s="53"/>
      <c r="J128" s="6"/>
      <c r="K128" s="53"/>
      <c r="L128" s="53"/>
      <c r="M128" s="53"/>
      <c r="N128" s="14"/>
    </row>
    <row r="129" spans="1:17" ht="12.75" customHeight="1" x14ac:dyDescent="0.2">
      <c r="A129" s="18">
        <v>45904</v>
      </c>
      <c r="B129" s="84">
        <v>0.63078299999999998</v>
      </c>
      <c r="C129" s="84"/>
      <c r="D129" s="18"/>
      <c r="E129" s="53"/>
      <c r="F129" s="53"/>
      <c r="G129" s="53"/>
      <c r="H129" s="53"/>
      <c r="I129" s="53"/>
      <c r="J129" s="6"/>
      <c r="K129" s="53"/>
      <c r="L129" s="53"/>
      <c r="M129" s="53"/>
      <c r="N129" s="14"/>
    </row>
    <row r="130" spans="1:17" ht="12.75" customHeight="1" x14ac:dyDescent="0.2">
      <c r="A130" s="18">
        <v>45911</v>
      </c>
      <c r="B130" s="84">
        <v>0.63398100000000002</v>
      </c>
      <c r="C130" s="84"/>
      <c r="D130" s="18"/>
      <c r="E130" s="53"/>
      <c r="F130" s="53"/>
      <c r="G130" s="53"/>
      <c r="H130" s="53"/>
      <c r="I130" s="53"/>
      <c r="J130" s="6"/>
      <c r="K130" s="53"/>
      <c r="L130" s="53"/>
      <c r="M130" s="53"/>
      <c r="N130" s="14"/>
    </row>
    <row r="131" spans="1:17" ht="12.75" customHeight="1" x14ac:dyDescent="0.2">
      <c r="A131" s="18">
        <v>45918</v>
      </c>
      <c r="B131" s="84">
        <v>0.63706099999999999</v>
      </c>
      <c r="C131" s="84"/>
      <c r="D131" s="18"/>
      <c r="E131" s="53"/>
      <c r="F131" s="53"/>
      <c r="G131" s="53"/>
      <c r="H131" s="53"/>
      <c r="I131" s="53"/>
      <c r="J131" s="6"/>
      <c r="K131" s="53"/>
      <c r="L131" s="53"/>
      <c r="M131" s="53"/>
      <c r="N131" s="14"/>
    </row>
    <row r="132" spans="1:17" ht="12.75" customHeight="1" x14ac:dyDescent="0.2">
      <c r="A132" s="18">
        <v>45925</v>
      </c>
      <c r="B132" s="84">
        <v>0.63456999999999997</v>
      </c>
      <c r="C132" s="84"/>
      <c r="D132" s="18"/>
      <c r="E132" s="53"/>
      <c r="F132" s="53"/>
      <c r="G132" s="53"/>
      <c r="H132" s="53"/>
      <c r="I132" s="53"/>
      <c r="J132" s="6"/>
      <c r="K132" s="53"/>
      <c r="L132" s="53"/>
      <c r="M132" s="53"/>
      <c r="N132" s="14"/>
    </row>
    <row r="133" spans="1:17" ht="12.75" customHeight="1" x14ac:dyDescent="0.2">
      <c r="A133" s="18">
        <v>45932</v>
      </c>
      <c r="B133" s="84">
        <v>0.62921199999999999</v>
      </c>
      <c r="C133" s="84"/>
      <c r="D133" s="18"/>
      <c r="E133" s="53"/>
      <c r="F133" s="53"/>
      <c r="G133" s="53"/>
      <c r="H133" s="53"/>
      <c r="I133" s="53"/>
      <c r="J133" s="6"/>
      <c r="K133" s="53"/>
      <c r="L133" s="53"/>
      <c r="M133" s="53"/>
      <c r="N133" s="14"/>
    </row>
    <row r="134" spans="1:17" ht="12.75" customHeight="1" x14ac:dyDescent="0.2">
      <c r="A134" s="18">
        <v>45939</v>
      </c>
      <c r="B134" s="84">
        <v>0.62781200000000004</v>
      </c>
      <c r="C134" s="84"/>
      <c r="D134" s="18"/>
      <c r="E134" s="53"/>
      <c r="F134" s="53"/>
      <c r="G134" s="53"/>
      <c r="H134" s="53"/>
      <c r="I134" s="53"/>
      <c r="J134" s="6"/>
      <c r="K134" s="53"/>
      <c r="L134" s="53"/>
      <c r="M134" s="53"/>
      <c r="N134" s="14"/>
    </row>
    <row r="135" spans="1:17" ht="12.75" customHeight="1" x14ac:dyDescent="0.2">
      <c r="A135" s="18">
        <v>45946</v>
      </c>
      <c r="B135" s="84">
        <v>0.625031</v>
      </c>
      <c r="C135" s="84"/>
      <c r="D135" s="18"/>
      <c r="E135" s="53"/>
      <c r="F135" s="53"/>
      <c r="G135" s="53"/>
      <c r="H135" s="53"/>
      <c r="I135" s="53"/>
      <c r="J135" s="6"/>
      <c r="K135" s="53"/>
      <c r="L135" s="53"/>
      <c r="M135" s="53"/>
      <c r="N135" s="14"/>
    </row>
    <row r="136" spans="1:17" ht="12.75" customHeight="1" x14ac:dyDescent="0.2">
      <c r="A136" s="18">
        <v>45953</v>
      </c>
      <c r="B136" s="84">
        <v>0.62905500000000003</v>
      </c>
      <c r="C136" s="84"/>
      <c r="D136" s="18"/>
      <c r="E136" s="53"/>
      <c r="F136" s="53"/>
      <c r="G136" s="53"/>
      <c r="H136" s="53"/>
      <c r="I136" s="53"/>
      <c r="J136" s="6"/>
      <c r="K136" s="53"/>
      <c r="L136" s="53"/>
      <c r="M136" s="53"/>
      <c r="N136" s="14"/>
    </row>
    <row r="137" spans="1:17" ht="12.75" customHeight="1" x14ac:dyDescent="0.2">
      <c r="A137" s="18">
        <v>45960</v>
      </c>
      <c r="B137" s="84">
        <v>0.63223700000000005</v>
      </c>
      <c r="C137" s="84"/>
      <c r="D137" s="18"/>
      <c r="E137" s="53"/>
      <c r="F137" s="53"/>
      <c r="G137" s="53"/>
      <c r="H137" s="53"/>
      <c r="I137" s="53"/>
      <c r="J137" s="6"/>
      <c r="K137" s="53"/>
      <c r="L137" s="53"/>
      <c r="M137" s="53"/>
      <c r="N137" s="14"/>
    </row>
    <row r="138" spans="1:17" ht="12.75" customHeight="1" x14ac:dyDescent="0.2">
      <c r="A138" s="18">
        <v>45967</v>
      </c>
      <c r="B138" s="84">
        <v>0.62734800000000002</v>
      </c>
      <c r="C138" s="84"/>
      <c r="D138" s="18"/>
      <c r="E138" s="53"/>
      <c r="F138" s="53"/>
      <c r="G138" s="53"/>
      <c r="H138" s="53"/>
      <c r="I138" s="53"/>
      <c r="J138" s="6"/>
      <c r="K138" s="53"/>
      <c r="L138" s="53"/>
      <c r="M138" s="53"/>
      <c r="N138" s="14"/>
    </row>
    <row r="139" spans="1:17" ht="12.75" customHeight="1" x14ac:dyDescent="0.2">
      <c r="A139" s="18">
        <v>45974</v>
      </c>
      <c r="B139" s="84">
        <v>0.62240200000000001</v>
      </c>
      <c r="C139" s="84"/>
      <c r="D139" s="18"/>
      <c r="E139" s="53"/>
      <c r="F139" s="53"/>
      <c r="G139" s="53"/>
      <c r="H139" s="53"/>
      <c r="I139" s="53"/>
      <c r="J139" s="6"/>
      <c r="K139" s="53"/>
      <c r="L139" s="53"/>
      <c r="M139" s="53"/>
      <c r="N139" s="14"/>
    </row>
    <row r="140" spans="1:17" ht="12.75" customHeight="1" x14ac:dyDescent="0.2">
      <c r="A140" s="18">
        <v>45981</v>
      </c>
      <c r="B140" s="84">
        <v>0.62253099999999995</v>
      </c>
      <c r="C140" s="84"/>
      <c r="D140" s="18"/>
      <c r="E140" s="53"/>
      <c r="F140" s="53"/>
      <c r="G140" s="53"/>
      <c r="H140" s="53"/>
      <c r="I140" s="53"/>
      <c r="J140" s="14"/>
      <c r="K140" s="14"/>
      <c r="L140" s="14"/>
      <c r="M140" s="14"/>
      <c r="N140" s="14"/>
      <c r="O140" s="14"/>
      <c r="P140" s="14"/>
      <c r="Q140" s="14"/>
    </row>
    <row r="141" spans="1:17" ht="12.75" customHeight="1" x14ac:dyDescent="0.2">
      <c r="A141" s="18">
        <v>45988</v>
      </c>
      <c r="B141" s="84">
        <v>0.62546400000000002</v>
      </c>
      <c r="C141" s="84"/>
      <c r="D141" s="18"/>
      <c r="E141" s="53"/>
      <c r="F141" s="53"/>
      <c r="G141" s="53"/>
      <c r="H141" s="53"/>
      <c r="I141" s="53"/>
      <c r="J141" s="14"/>
      <c r="K141" s="14"/>
      <c r="L141" s="14"/>
      <c r="M141" s="14"/>
      <c r="N141" s="14"/>
      <c r="O141" s="14"/>
      <c r="P141" s="14"/>
      <c r="Q141" s="14"/>
    </row>
    <row r="142" spans="1:17" ht="12.75" customHeight="1" x14ac:dyDescent="0.2">
      <c r="A142" s="18">
        <v>45995</v>
      </c>
      <c r="B142" s="84">
        <v>0.62401700000000004</v>
      </c>
      <c r="C142" s="84"/>
      <c r="D142" s="18"/>
      <c r="E142" s="53"/>
      <c r="F142" s="53"/>
      <c r="G142" s="53"/>
      <c r="H142" s="53"/>
      <c r="I142" s="53"/>
      <c r="J142" s="14"/>
      <c r="K142" s="14"/>
      <c r="L142" s="14"/>
      <c r="M142" s="14"/>
      <c r="N142" s="14"/>
      <c r="O142" s="14"/>
      <c r="P142" s="14"/>
      <c r="Q142" s="14"/>
    </row>
    <row r="143" spans="1:17" ht="12.75" customHeight="1" x14ac:dyDescent="0.2">
      <c r="A143" s="18">
        <v>46002</v>
      </c>
      <c r="B143" s="84">
        <v>0.62395299999999998</v>
      </c>
      <c r="C143" s="84"/>
      <c r="D143" s="18"/>
      <c r="E143" s="53"/>
      <c r="F143" s="53"/>
      <c r="G143" s="53"/>
      <c r="H143" s="53"/>
      <c r="I143" s="53"/>
    </row>
    <row r="144" spans="1:17" ht="12.75" customHeight="1" x14ac:dyDescent="0.2">
      <c r="A144" s="18">
        <v>46009</v>
      </c>
      <c r="B144" s="84">
        <v>0.62060099999999996</v>
      </c>
      <c r="C144" s="84"/>
      <c r="D144" s="18"/>
      <c r="E144" s="53"/>
      <c r="F144" s="53"/>
      <c r="G144" s="53"/>
      <c r="H144" s="53"/>
      <c r="I144" s="53"/>
    </row>
    <row r="145" spans="1:10" ht="12.75" customHeight="1" x14ac:dyDescent="0.25">
      <c r="A145" s="18">
        <v>46016</v>
      </c>
      <c r="B145" s="84">
        <v>0.62337299999999995</v>
      </c>
      <c r="C145" s="84"/>
      <c r="D145" s="18"/>
      <c r="E145" s="53"/>
      <c r="F145" s="43"/>
      <c r="G145" s="43"/>
      <c r="H145" s="43"/>
      <c r="I145" s="43"/>
      <c r="J145" s="61"/>
    </row>
    <row r="146" spans="1:10" ht="12.75" customHeight="1" x14ac:dyDescent="0.2">
      <c r="A146" s="18">
        <v>46023</v>
      </c>
      <c r="B146" s="84">
        <v>0.628915</v>
      </c>
      <c r="C146" s="84"/>
      <c r="D146" s="18"/>
      <c r="E146" s="53"/>
      <c r="F146" s="53"/>
      <c r="G146" s="53"/>
      <c r="H146" s="53"/>
      <c r="I146" s="53"/>
    </row>
    <row r="147" spans="1:10" ht="12.75" customHeight="1" x14ac:dyDescent="0.2">
      <c r="A147" s="18"/>
      <c r="B147" s="84"/>
      <c r="C147" s="84"/>
      <c r="D147" s="31"/>
      <c r="E147" s="53"/>
      <c r="F147" s="53"/>
      <c r="G147" s="53"/>
      <c r="H147" s="53"/>
      <c r="I147" s="53"/>
    </row>
    <row r="148" spans="1:10" ht="12.75" customHeight="1" x14ac:dyDescent="0.2">
      <c r="A148" s="18"/>
      <c r="B148" s="84"/>
      <c r="C148" s="84"/>
      <c r="D148" s="31"/>
      <c r="E148" s="53"/>
      <c r="F148" s="53"/>
      <c r="G148" s="53"/>
      <c r="H148" s="53"/>
      <c r="I148" s="53"/>
    </row>
    <row r="149" spans="1:10" ht="12.75" customHeight="1" x14ac:dyDescent="0.2">
      <c r="A149" s="18"/>
      <c r="B149" s="84"/>
      <c r="C149" s="84"/>
      <c r="D149" s="31"/>
      <c r="E149" s="53"/>
      <c r="F149" s="53"/>
      <c r="G149" s="53"/>
      <c r="H149" s="53"/>
      <c r="I149" s="53"/>
    </row>
    <row r="150" spans="1:10" ht="12.75" customHeight="1" x14ac:dyDescent="0.2">
      <c r="A150" s="18"/>
      <c r="B150" s="84"/>
      <c r="C150" s="84"/>
      <c r="D150" s="31"/>
      <c r="E150" s="53"/>
      <c r="F150" s="53"/>
      <c r="G150" s="53"/>
      <c r="H150" s="53"/>
      <c r="I150" s="53"/>
    </row>
    <row r="151" spans="1:10" ht="12.75" customHeight="1" x14ac:dyDescent="0.2">
      <c r="A151" s="18"/>
      <c r="B151" s="84"/>
      <c r="C151" s="84"/>
      <c r="D151" s="31"/>
      <c r="E151" s="53"/>
      <c r="F151" s="53"/>
      <c r="G151" s="53"/>
      <c r="H151" s="53"/>
      <c r="I151" s="53"/>
      <c r="J151" s="14"/>
    </row>
    <row r="152" spans="1:10" ht="12.75" customHeight="1" x14ac:dyDescent="0.2">
      <c r="A152" s="18"/>
      <c r="B152" s="84"/>
      <c r="C152" s="84"/>
      <c r="D152" s="31"/>
      <c r="E152" s="53"/>
      <c r="F152" s="53"/>
      <c r="G152" s="53"/>
      <c r="H152" s="53"/>
      <c r="I152" s="53"/>
    </row>
    <row r="153" spans="1:10" ht="12.75" customHeight="1" x14ac:dyDescent="0.2">
      <c r="A153" s="18"/>
      <c r="B153" s="84"/>
      <c r="C153" s="84"/>
      <c r="D153" s="31"/>
      <c r="E153" s="53"/>
      <c r="F153" s="53"/>
      <c r="G153" s="53"/>
      <c r="H153" s="53"/>
      <c r="I153" s="53"/>
    </row>
    <row r="154" spans="1:10" ht="12.75" customHeight="1" x14ac:dyDescent="0.2">
      <c r="A154" s="18"/>
      <c r="B154" s="84"/>
      <c r="C154" s="84"/>
      <c r="D154" s="31"/>
      <c r="E154" s="53"/>
      <c r="F154" s="53"/>
      <c r="G154" s="53"/>
      <c r="H154" s="53"/>
      <c r="I154" s="53"/>
    </row>
    <row r="155" spans="1:10" ht="12.75" customHeight="1" x14ac:dyDescent="0.2">
      <c r="A155" s="18"/>
      <c r="B155" s="84"/>
      <c r="C155" s="84"/>
      <c r="D155" s="18"/>
      <c r="E155" s="53"/>
      <c r="F155" s="53"/>
      <c r="G155" s="53"/>
      <c r="H155" s="53"/>
      <c r="I155" s="53"/>
      <c r="J155" s="14"/>
    </row>
    <row r="156" spans="1:10" ht="12.75" customHeight="1" x14ac:dyDescent="0.2">
      <c r="A156" s="18"/>
      <c r="B156" s="84"/>
      <c r="C156" s="84"/>
      <c r="D156" s="18"/>
      <c r="E156" s="53"/>
      <c r="F156" s="53"/>
      <c r="G156" s="53"/>
      <c r="H156" s="53"/>
      <c r="I156" s="53"/>
    </row>
    <row r="157" spans="1:10" ht="12.75" customHeight="1" x14ac:dyDescent="0.2">
      <c r="A157" s="18"/>
      <c r="B157" s="84"/>
      <c r="C157" s="84"/>
      <c r="D157" s="18"/>
      <c r="E157" s="53"/>
      <c r="F157" s="53"/>
      <c r="G157" s="53"/>
      <c r="H157" s="53"/>
      <c r="I157" s="53"/>
    </row>
    <row r="158" spans="1:10" ht="12.75" customHeight="1" x14ac:dyDescent="0.2">
      <c r="A158" s="18"/>
      <c r="B158" s="84"/>
      <c r="C158" s="84"/>
      <c r="D158" s="18"/>
      <c r="E158" s="53"/>
      <c r="F158" s="53"/>
      <c r="G158" s="53"/>
      <c r="H158" s="53"/>
      <c r="I158" s="53"/>
    </row>
    <row r="159" spans="1:10" ht="12.75" customHeight="1" x14ac:dyDescent="0.2">
      <c r="A159" s="18"/>
      <c r="B159" s="84"/>
      <c r="C159" s="84"/>
      <c r="D159" s="18"/>
      <c r="E159" s="53"/>
      <c r="F159" s="53"/>
      <c r="G159" s="53"/>
      <c r="H159" s="53"/>
      <c r="I159" s="53"/>
      <c r="J159" s="14"/>
    </row>
    <row r="160" spans="1:10" ht="12.75" customHeight="1" x14ac:dyDescent="0.2">
      <c r="A160" s="18"/>
      <c r="B160" s="84"/>
      <c r="C160" s="84"/>
      <c r="D160" s="18"/>
      <c r="E160" s="53"/>
      <c r="F160" s="53"/>
      <c r="G160" s="53"/>
      <c r="H160" s="53"/>
      <c r="I160" s="53"/>
    </row>
    <row r="161" spans="1:10" ht="12.75" customHeight="1" x14ac:dyDescent="0.2">
      <c r="A161" s="18"/>
      <c r="B161" s="84"/>
      <c r="C161" s="84"/>
      <c r="D161" s="18"/>
      <c r="E161" s="53"/>
      <c r="F161" s="53"/>
      <c r="G161" s="53"/>
      <c r="H161" s="53"/>
      <c r="I161" s="53"/>
    </row>
    <row r="162" spans="1:10" ht="12.75" customHeight="1" x14ac:dyDescent="0.2">
      <c r="A162" s="18"/>
      <c r="B162" s="84"/>
      <c r="C162" s="84"/>
      <c r="D162" s="18"/>
      <c r="E162" s="53"/>
      <c r="F162" s="53"/>
      <c r="G162" s="53"/>
      <c r="H162" s="53"/>
      <c r="I162" s="53"/>
    </row>
    <row r="163" spans="1:10" ht="12.75" customHeight="1" x14ac:dyDescent="0.2">
      <c r="A163" s="18"/>
      <c r="B163" s="84"/>
      <c r="C163" s="84"/>
      <c r="D163" s="18"/>
      <c r="E163" s="53"/>
      <c r="F163" s="53"/>
      <c r="G163" s="53"/>
      <c r="H163" s="53"/>
      <c r="I163" s="53"/>
      <c r="J163" s="14"/>
    </row>
    <row r="164" spans="1:10" ht="12.75" customHeight="1" x14ac:dyDescent="0.2">
      <c r="A164" s="18"/>
      <c r="B164" s="84"/>
      <c r="C164" s="84"/>
      <c r="D164" s="18"/>
      <c r="E164" s="53"/>
      <c r="F164" s="53"/>
      <c r="G164" s="53"/>
      <c r="H164" s="53"/>
      <c r="I164" s="53"/>
    </row>
    <row r="165" spans="1:10" ht="12.75" customHeight="1" x14ac:dyDescent="0.2">
      <c r="A165" s="18"/>
      <c r="B165" s="84"/>
      <c r="C165" s="84"/>
      <c r="D165" s="18"/>
      <c r="E165" s="53"/>
      <c r="F165" s="53"/>
      <c r="G165" s="53"/>
      <c r="H165" s="53"/>
      <c r="I165" s="53"/>
    </row>
    <row r="166" spans="1:10" ht="12.75" customHeight="1" x14ac:dyDescent="0.2">
      <c r="A166" s="18"/>
      <c r="B166" s="84"/>
      <c r="C166" s="84"/>
      <c r="D166" s="18"/>
      <c r="E166" s="53"/>
      <c r="F166" s="53"/>
      <c r="G166" s="53"/>
      <c r="H166" s="53"/>
      <c r="I166" s="53"/>
    </row>
    <row r="167" spans="1:10" ht="12.75" customHeight="1" x14ac:dyDescent="0.2">
      <c r="A167" s="18"/>
      <c r="B167" s="84"/>
      <c r="C167" s="84"/>
      <c r="D167" s="18"/>
      <c r="E167" s="53"/>
      <c r="F167" s="53"/>
      <c r="G167" s="53"/>
      <c r="H167" s="53"/>
      <c r="I167" s="53"/>
    </row>
    <row r="168" spans="1:10" ht="12.75" customHeight="1" x14ac:dyDescent="0.2">
      <c r="A168" s="18"/>
      <c r="B168" s="84"/>
      <c r="C168" s="84"/>
      <c r="D168" s="18"/>
      <c r="E168" s="53"/>
      <c r="F168" s="53"/>
      <c r="G168" s="53"/>
      <c r="H168" s="53"/>
      <c r="I168" s="53"/>
    </row>
    <row r="169" spans="1:10" ht="12.75" customHeight="1" x14ac:dyDescent="0.2">
      <c r="A169" s="18"/>
      <c r="B169" s="84"/>
      <c r="C169" s="84"/>
      <c r="D169" s="18"/>
      <c r="E169" s="53"/>
      <c r="F169" s="53"/>
      <c r="G169" s="53"/>
      <c r="H169" s="53"/>
      <c r="I169" s="53"/>
    </row>
    <row r="170" spans="1:10" ht="12.75" customHeight="1" x14ac:dyDescent="0.2">
      <c r="A170" s="18"/>
      <c r="B170" s="84"/>
      <c r="C170" s="84"/>
      <c r="D170" s="18"/>
      <c r="E170" s="53"/>
      <c r="F170" s="53"/>
      <c r="G170" s="53"/>
      <c r="H170" s="53"/>
      <c r="I170" s="53"/>
    </row>
    <row r="171" spans="1:10" ht="12.75" customHeight="1" x14ac:dyDescent="0.2">
      <c r="A171" s="18"/>
      <c r="B171" s="84"/>
      <c r="C171" s="84"/>
      <c r="D171" s="18"/>
      <c r="E171" s="53"/>
      <c r="F171" s="53"/>
      <c r="G171" s="53"/>
      <c r="H171" s="53"/>
      <c r="I171" s="53"/>
    </row>
    <row r="172" spans="1:10" ht="12.75" customHeight="1" x14ac:dyDescent="0.2">
      <c r="A172" s="18"/>
      <c r="B172" s="84"/>
      <c r="C172" s="84"/>
      <c r="D172" s="18"/>
      <c r="E172" s="53"/>
      <c r="F172" s="53"/>
      <c r="G172" s="53"/>
      <c r="H172" s="53"/>
      <c r="I172" s="53"/>
    </row>
    <row r="173" spans="1:10" ht="12.75" customHeight="1" x14ac:dyDescent="0.2">
      <c r="A173" s="18"/>
      <c r="B173" s="84"/>
      <c r="C173" s="84"/>
      <c r="D173" s="18"/>
      <c r="E173" s="53"/>
      <c r="F173" s="53"/>
      <c r="G173" s="53"/>
      <c r="H173" s="53"/>
      <c r="I173" s="53"/>
    </row>
    <row r="174" spans="1:10" ht="12.75" customHeight="1" x14ac:dyDescent="0.2">
      <c r="A174" s="18"/>
      <c r="B174" s="84"/>
      <c r="C174" s="84"/>
      <c r="D174" s="18"/>
      <c r="E174" s="53"/>
      <c r="F174" s="53"/>
      <c r="G174" s="53"/>
      <c r="H174" s="53"/>
      <c r="I174" s="53"/>
    </row>
    <row r="175" spans="1:10" ht="12.75" customHeight="1" x14ac:dyDescent="0.2">
      <c r="A175" s="18"/>
      <c r="B175" s="84"/>
      <c r="C175" s="84"/>
      <c r="D175" s="18"/>
      <c r="E175" s="53"/>
      <c r="F175" s="53"/>
      <c r="G175" s="53"/>
      <c r="H175" s="53"/>
      <c r="I175" s="53"/>
    </row>
    <row r="176" spans="1:10" ht="12.75" customHeight="1" x14ac:dyDescent="0.2">
      <c r="A176" s="18"/>
      <c r="B176" s="84"/>
      <c r="C176" s="84"/>
      <c r="D176" s="18"/>
      <c r="E176" s="53"/>
      <c r="F176" s="53"/>
      <c r="G176" s="53"/>
      <c r="H176" s="53"/>
      <c r="I176" s="53"/>
    </row>
    <row r="177" spans="1:10" ht="12.75" customHeight="1" x14ac:dyDescent="0.2">
      <c r="A177" s="18"/>
      <c r="B177" s="84"/>
      <c r="C177" s="84"/>
      <c r="D177" s="18"/>
      <c r="E177" s="53"/>
      <c r="F177" s="53"/>
      <c r="G177" s="53"/>
      <c r="H177" s="53"/>
      <c r="I177" s="53"/>
    </row>
    <row r="178" spans="1:10" ht="12.75" customHeight="1" x14ac:dyDescent="0.2">
      <c r="A178" s="18"/>
      <c r="B178" s="84"/>
      <c r="C178" s="84"/>
      <c r="D178" s="18"/>
      <c r="E178" s="53"/>
      <c r="F178" s="53"/>
      <c r="G178" s="53"/>
      <c r="H178" s="53"/>
      <c r="I178" s="53"/>
    </row>
    <row r="179" spans="1:10" ht="12.75" customHeight="1" x14ac:dyDescent="0.2">
      <c r="A179" s="18"/>
      <c r="B179" s="84"/>
      <c r="C179" s="84"/>
      <c r="D179" s="18"/>
      <c r="E179" s="53"/>
      <c r="F179" s="53"/>
      <c r="G179" s="53"/>
      <c r="H179" s="53"/>
      <c r="I179" s="53"/>
    </row>
    <row r="180" spans="1:10" ht="12.75" customHeight="1" x14ac:dyDescent="0.2">
      <c r="A180" s="18"/>
      <c r="B180" s="84"/>
      <c r="C180" s="84"/>
      <c r="D180" s="18"/>
      <c r="E180" s="53"/>
      <c r="F180" s="53"/>
      <c r="G180" s="53"/>
      <c r="H180" s="53"/>
      <c r="I180" s="53"/>
    </row>
    <row r="181" spans="1:10" ht="12.75" customHeight="1" x14ac:dyDescent="0.2">
      <c r="A181" s="18"/>
      <c r="B181" s="84"/>
      <c r="C181" s="84"/>
      <c r="D181" s="18"/>
      <c r="E181" s="53"/>
      <c r="F181" s="53"/>
      <c r="G181" s="53"/>
      <c r="H181" s="53"/>
      <c r="I181" s="53"/>
    </row>
    <row r="182" spans="1:10" ht="12.75" customHeight="1" x14ac:dyDescent="0.2">
      <c r="A182" s="18"/>
      <c r="B182" s="84"/>
      <c r="C182" s="84"/>
      <c r="D182" s="18"/>
      <c r="E182" s="53"/>
      <c r="F182" s="53"/>
      <c r="G182" s="53"/>
      <c r="H182" s="53"/>
      <c r="I182" s="53"/>
    </row>
    <row r="183" spans="1:10" ht="12.75" customHeight="1" x14ac:dyDescent="0.2">
      <c r="A183" s="18"/>
      <c r="B183" s="84"/>
      <c r="C183" s="84"/>
      <c r="D183" s="18"/>
      <c r="E183" s="53"/>
      <c r="F183" s="53"/>
      <c r="G183" s="53"/>
      <c r="H183" s="53"/>
      <c r="I183" s="53"/>
    </row>
    <row r="184" spans="1:10" ht="12.75" customHeight="1" x14ac:dyDescent="0.2">
      <c r="A184" s="18"/>
      <c r="B184" s="84"/>
      <c r="C184" s="84"/>
      <c r="D184" s="18"/>
      <c r="E184" s="53"/>
      <c r="F184" s="53"/>
      <c r="G184" s="53"/>
      <c r="H184" s="53"/>
      <c r="I184" s="53"/>
    </row>
    <row r="185" spans="1:10" ht="12.75" customHeight="1" x14ac:dyDescent="0.2">
      <c r="A185" s="18"/>
      <c r="B185" s="84"/>
      <c r="C185" s="84"/>
      <c r="D185" s="18"/>
      <c r="E185" s="53"/>
      <c r="F185" s="53"/>
      <c r="G185" s="53"/>
      <c r="H185" s="53"/>
      <c r="I185" s="53"/>
    </row>
    <row r="186" spans="1:10" ht="12.75" customHeight="1" x14ac:dyDescent="0.2">
      <c r="A186" s="18"/>
      <c r="B186" s="84"/>
      <c r="C186" s="84"/>
      <c r="D186" s="18"/>
      <c r="E186" s="53"/>
      <c r="F186" s="53"/>
      <c r="G186" s="53"/>
      <c r="H186" s="53"/>
      <c r="I186" s="53"/>
    </row>
    <row r="187" spans="1:10" ht="12.75" customHeight="1" x14ac:dyDescent="0.2">
      <c r="A187" s="18"/>
      <c r="B187" s="84"/>
      <c r="C187" s="84"/>
      <c r="D187" s="18"/>
      <c r="E187" s="53"/>
      <c r="F187" s="53"/>
      <c r="G187" s="53"/>
      <c r="H187" s="53"/>
      <c r="I187" s="53"/>
    </row>
    <row r="188" spans="1:10" ht="12.75" customHeight="1" x14ac:dyDescent="0.2">
      <c r="A188" s="18"/>
      <c r="B188" s="84"/>
      <c r="C188" s="84"/>
      <c r="D188" s="18"/>
      <c r="E188" s="53"/>
      <c r="F188" s="53"/>
      <c r="G188" s="53"/>
      <c r="H188" s="53"/>
      <c r="I188" s="53"/>
      <c r="J188" s="14"/>
    </row>
    <row r="189" spans="1:10" ht="12.75" customHeight="1" x14ac:dyDescent="0.2">
      <c r="A189" s="18"/>
      <c r="B189" s="84"/>
      <c r="C189" s="84"/>
      <c r="D189" s="18"/>
      <c r="E189" s="53"/>
      <c r="F189" s="53"/>
      <c r="G189" s="53"/>
      <c r="H189" s="53"/>
      <c r="I189" s="53"/>
    </row>
    <row r="190" spans="1:10" ht="12.75" customHeight="1" x14ac:dyDescent="0.2">
      <c r="A190" s="18"/>
      <c r="B190" s="84"/>
      <c r="C190" s="84"/>
      <c r="D190" s="18"/>
      <c r="E190" s="53"/>
      <c r="F190" s="53"/>
      <c r="G190" s="53"/>
      <c r="H190" s="53"/>
      <c r="I190" s="53"/>
    </row>
    <row r="191" spans="1:10" ht="12.75" customHeight="1" x14ac:dyDescent="0.2">
      <c r="A191" s="18"/>
      <c r="B191" s="84"/>
      <c r="C191" s="84"/>
      <c r="D191" s="18"/>
      <c r="E191" s="53"/>
      <c r="F191" s="53"/>
      <c r="G191" s="53"/>
      <c r="H191" s="53"/>
      <c r="I191" s="53"/>
    </row>
    <row r="192" spans="1:10" ht="12.75" customHeight="1" x14ac:dyDescent="0.2">
      <c r="A192" s="18"/>
      <c r="B192" s="84"/>
      <c r="C192" s="84"/>
      <c r="D192" s="18"/>
      <c r="E192" s="53"/>
      <c r="F192" s="53"/>
      <c r="G192" s="53"/>
      <c r="H192" s="53"/>
      <c r="I192" s="53"/>
    </row>
    <row r="193" spans="1:10" ht="12.75" customHeight="1" x14ac:dyDescent="0.2">
      <c r="A193" s="18"/>
      <c r="B193" s="84"/>
      <c r="C193" s="84"/>
      <c r="D193" s="18"/>
      <c r="E193" s="53"/>
      <c r="F193" s="53"/>
      <c r="G193" s="53"/>
      <c r="H193" s="53"/>
      <c r="I193" s="53"/>
      <c r="J193" s="14"/>
    </row>
    <row r="194" spans="1:10" ht="12.75" customHeight="1" x14ac:dyDescent="0.2">
      <c r="A194" s="18"/>
      <c r="B194" s="84"/>
      <c r="C194" s="84"/>
      <c r="D194" s="18"/>
      <c r="E194" s="53"/>
      <c r="F194" s="53"/>
      <c r="G194" s="53"/>
      <c r="H194" s="53"/>
      <c r="I194" s="53"/>
    </row>
    <row r="195" spans="1:10" ht="12.75" customHeight="1" x14ac:dyDescent="0.2">
      <c r="A195" s="18"/>
      <c r="B195" s="84"/>
      <c r="C195" s="84"/>
      <c r="D195" s="18"/>
      <c r="E195" s="53"/>
      <c r="F195" s="53"/>
      <c r="G195" s="53"/>
      <c r="H195" s="53"/>
      <c r="I195" s="53"/>
    </row>
    <row r="196" spans="1:10" ht="12.75" customHeight="1" x14ac:dyDescent="0.2">
      <c r="A196" s="18"/>
      <c r="B196" s="84"/>
      <c r="C196" s="84"/>
      <c r="D196" s="18"/>
      <c r="E196" s="53"/>
      <c r="F196" s="53"/>
      <c r="G196" s="53"/>
      <c r="H196" s="53"/>
      <c r="I196" s="53"/>
    </row>
    <row r="197" spans="1:10" ht="12.75" customHeight="1" x14ac:dyDescent="0.2">
      <c r="A197" s="18"/>
      <c r="B197" s="84"/>
      <c r="C197" s="84"/>
      <c r="D197" s="18"/>
      <c r="E197" s="53"/>
      <c r="F197" s="53"/>
      <c r="G197" s="53"/>
      <c r="H197" s="53"/>
      <c r="I197" s="53"/>
      <c r="J197" s="14"/>
    </row>
    <row r="198" spans="1:10" ht="12.75" customHeight="1" x14ac:dyDescent="0.2">
      <c r="A198" s="18"/>
      <c r="B198" s="84"/>
      <c r="C198" s="84"/>
      <c r="D198" s="18"/>
      <c r="E198" s="53"/>
      <c r="F198" s="53"/>
      <c r="G198" s="53"/>
      <c r="H198" s="53"/>
      <c r="I198" s="53"/>
    </row>
    <row r="199" spans="1:10" ht="12.75" customHeight="1" x14ac:dyDescent="0.2">
      <c r="A199" s="18"/>
      <c r="B199" s="84"/>
      <c r="C199" s="84"/>
      <c r="D199" s="18"/>
      <c r="E199" s="53"/>
      <c r="F199" s="53"/>
      <c r="G199" s="53"/>
      <c r="H199" s="53"/>
      <c r="I199" s="53"/>
    </row>
    <row r="200" spans="1:10" ht="12.75" customHeight="1" x14ac:dyDescent="0.2">
      <c r="A200" s="18"/>
      <c r="B200" s="84"/>
      <c r="C200" s="84"/>
      <c r="D200" s="18"/>
      <c r="E200" s="53"/>
      <c r="F200" s="53"/>
      <c r="G200" s="53"/>
      <c r="H200" s="53"/>
      <c r="I200" s="53"/>
    </row>
    <row r="201" spans="1:10" ht="12.75" customHeight="1" x14ac:dyDescent="0.2">
      <c r="A201" s="18"/>
      <c r="B201" s="84"/>
      <c r="C201" s="84"/>
      <c r="D201" s="18"/>
      <c r="E201" s="53"/>
      <c r="F201" s="53"/>
      <c r="G201" s="53"/>
      <c r="H201" s="53"/>
      <c r="I201" s="53"/>
    </row>
    <row r="202" spans="1:10" ht="12.75" customHeight="1" x14ac:dyDescent="0.2">
      <c r="A202" s="18"/>
      <c r="B202" s="84"/>
      <c r="C202" s="84"/>
      <c r="D202" s="18"/>
      <c r="E202" s="53"/>
      <c r="F202" s="53"/>
      <c r="G202" s="53"/>
      <c r="H202" s="53"/>
      <c r="I202" s="53"/>
    </row>
    <row r="203" spans="1:10" ht="12.75" customHeight="1" x14ac:dyDescent="0.2">
      <c r="A203" s="18"/>
      <c r="B203" s="84"/>
      <c r="C203" s="84"/>
      <c r="D203" s="18"/>
      <c r="E203" s="53"/>
      <c r="F203" s="53"/>
      <c r="G203" s="53"/>
      <c r="H203" s="53"/>
      <c r="I203" s="53"/>
      <c r="J203" s="14"/>
    </row>
    <row r="204" spans="1:10" ht="12.75" customHeight="1" x14ac:dyDescent="0.2">
      <c r="A204" s="18"/>
      <c r="B204" s="84"/>
      <c r="C204" s="84"/>
      <c r="D204" s="18"/>
      <c r="E204" s="53"/>
      <c r="F204" s="53"/>
      <c r="G204" s="53"/>
      <c r="H204" s="53"/>
      <c r="I204" s="53"/>
    </row>
    <row r="205" spans="1:10" ht="12.75" customHeight="1" x14ac:dyDescent="0.2">
      <c r="A205" s="18"/>
      <c r="B205" s="84"/>
      <c r="C205" s="84"/>
      <c r="D205" s="18"/>
      <c r="E205" s="53"/>
      <c r="F205" s="53"/>
      <c r="G205" s="53"/>
      <c r="H205" s="53"/>
      <c r="I205" s="53"/>
    </row>
    <row r="206" spans="1:10" ht="12.75" customHeight="1" x14ac:dyDescent="0.2">
      <c r="A206" s="18"/>
      <c r="B206" s="84"/>
      <c r="C206" s="84"/>
      <c r="D206" s="18"/>
      <c r="E206" s="53"/>
      <c r="F206" s="53"/>
      <c r="G206" s="53"/>
      <c r="H206" s="53"/>
      <c r="I206" s="53"/>
    </row>
    <row r="207" spans="1:10" ht="12.75" customHeight="1" x14ac:dyDescent="0.2">
      <c r="A207" s="18"/>
      <c r="B207" s="84"/>
      <c r="C207" s="84"/>
      <c r="D207" s="18"/>
      <c r="E207" s="53"/>
      <c r="F207" s="53"/>
      <c r="G207" s="53"/>
      <c r="H207" s="53"/>
      <c r="I207" s="53"/>
    </row>
    <row r="208" spans="1:10" ht="12.75" customHeight="1" x14ac:dyDescent="0.2">
      <c r="A208" s="18"/>
      <c r="B208" s="84"/>
      <c r="C208" s="84"/>
      <c r="D208" s="18"/>
      <c r="E208" s="53"/>
      <c r="F208" s="53"/>
      <c r="G208" s="53"/>
      <c r="H208" s="53"/>
      <c r="I208" s="53"/>
    </row>
    <row r="209" spans="1:9" ht="12.75" customHeight="1" x14ac:dyDescent="0.2">
      <c r="A209" s="18"/>
      <c r="B209" s="84"/>
      <c r="C209" s="84"/>
      <c r="D209" s="18"/>
      <c r="E209" s="53"/>
      <c r="F209" s="53"/>
      <c r="G209" s="53"/>
      <c r="H209" s="53"/>
      <c r="I209" s="53"/>
    </row>
    <row r="210" spans="1:9" ht="12.75" customHeight="1" x14ac:dyDescent="0.2">
      <c r="A210" s="18"/>
      <c r="B210" s="84"/>
      <c r="C210" s="84"/>
      <c r="D210" s="18"/>
      <c r="E210" s="53"/>
      <c r="F210" s="53"/>
      <c r="G210" s="53"/>
      <c r="H210" s="53"/>
      <c r="I210" s="53"/>
    </row>
    <row r="211" spans="1:9" ht="12.75" customHeight="1" x14ac:dyDescent="0.2">
      <c r="A211" s="18"/>
      <c r="B211" s="84"/>
      <c r="C211" s="84"/>
      <c r="D211" s="18"/>
      <c r="E211" s="53"/>
      <c r="F211" s="53"/>
      <c r="G211" s="53"/>
      <c r="H211" s="53"/>
      <c r="I211" s="53"/>
    </row>
    <row r="212" spans="1:9" ht="12.75" customHeight="1" x14ac:dyDescent="0.2">
      <c r="A212" s="18"/>
      <c r="B212" s="84"/>
      <c r="C212" s="84"/>
      <c r="D212" s="18"/>
      <c r="E212" s="53"/>
      <c r="F212" s="53"/>
      <c r="G212" s="53"/>
      <c r="H212" s="53"/>
      <c r="I212" s="53"/>
    </row>
    <row r="213" spans="1:9" ht="12.75" customHeight="1" x14ac:dyDescent="0.2">
      <c r="A213" s="18"/>
      <c r="B213" s="84"/>
      <c r="C213" s="84"/>
      <c r="D213" s="18"/>
      <c r="E213" s="53"/>
      <c r="F213" s="53"/>
      <c r="G213" s="53"/>
      <c r="H213" s="53"/>
      <c r="I213" s="53"/>
    </row>
    <row r="214" spans="1:9" ht="12.75" customHeight="1" x14ac:dyDescent="0.2">
      <c r="A214" s="18"/>
      <c r="B214" s="84"/>
      <c r="C214" s="84"/>
      <c r="D214" s="18"/>
      <c r="E214" s="53"/>
      <c r="F214" s="53"/>
      <c r="G214" s="53"/>
      <c r="H214" s="53"/>
      <c r="I214" s="53"/>
    </row>
    <row r="215" spans="1:9" ht="12.75" customHeight="1" x14ac:dyDescent="0.2">
      <c r="A215" s="18"/>
      <c r="B215" s="84"/>
      <c r="C215" s="84"/>
      <c r="D215" s="18"/>
      <c r="E215" s="53"/>
      <c r="F215" s="53"/>
      <c r="G215" s="53"/>
      <c r="H215" s="53"/>
      <c r="I215" s="53"/>
    </row>
    <row r="216" spans="1:9" ht="12.75" customHeight="1" x14ac:dyDescent="0.2">
      <c r="A216" s="18"/>
      <c r="B216" s="84"/>
      <c r="C216" s="84"/>
      <c r="D216" s="18"/>
      <c r="E216" s="53"/>
      <c r="F216" s="53"/>
      <c r="G216" s="53"/>
      <c r="H216" s="53"/>
      <c r="I216" s="53"/>
    </row>
    <row r="217" spans="1:9" ht="12.75" customHeight="1" x14ac:dyDescent="0.2">
      <c r="A217" s="18"/>
      <c r="B217" s="84"/>
      <c r="C217" s="84"/>
      <c r="D217" s="18"/>
      <c r="E217" s="53"/>
      <c r="F217" s="53"/>
      <c r="G217" s="53"/>
      <c r="H217" s="53"/>
      <c r="I217" s="53"/>
    </row>
    <row r="218" spans="1:9" ht="12.75" customHeight="1" x14ac:dyDescent="0.2">
      <c r="A218" s="18"/>
      <c r="B218" s="84"/>
      <c r="C218" s="84"/>
      <c r="D218" s="18"/>
      <c r="E218" s="53"/>
      <c r="F218" s="53"/>
      <c r="G218" s="53"/>
      <c r="H218" s="53"/>
      <c r="I218" s="53"/>
    </row>
    <row r="219" spans="1:9" ht="12.75" customHeight="1" x14ac:dyDescent="0.2">
      <c r="A219" s="18"/>
      <c r="B219" s="84"/>
      <c r="C219" s="84"/>
      <c r="D219" s="18"/>
      <c r="E219" s="53"/>
      <c r="F219" s="53"/>
      <c r="G219" s="53"/>
      <c r="H219" s="53"/>
      <c r="I219" s="53"/>
    </row>
    <row r="220" spans="1:9" ht="12.75" customHeight="1" x14ac:dyDescent="0.2">
      <c r="A220" s="18"/>
      <c r="B220" s="84"/>
      <c r="C220" s="84"/>
      <c r="D220" s="18"/>
      <c r="E220" s="53"/>
      <c r="F220" s="53"/>
      <c r="G220" s="53"/>
      <c r="H220" s="53"/>
      <c r="I220" s="53"/>
    </row>
    <row r="221" spans="1:9" ht="12.75" customHeight="1" x14ac:dyDescent="0.2">
      <c r="A221" s="18"/>
      <c r="B221" s="84"/>
      <c r="C221" s="84"/>
      <c r="D221" s="18"/>
      <c r="E221" s="53"/>
      <c r="F221" s="53"/>
      <c r="G221" s="53"/>
      <c r="H221" s="53"/>
      <c r="I221" s="53"/>
    </row>
    <row r="222" spans="1:9" ht="12.75" customHeight="1" x14ac:dyDescent="0.2">
      <c r="A222" s="18"/>
      <c r="B222" s="84"/>
      <c r="C222" s="84"/>
      <c r="D222" s="18"/>
      <c r="E222" s="53"/>
      <c r="F222" s="53"/>
      <c r="G222" s="53"/>
      <c r="H222" s="53"/>
      <c r="I222" s="53"/>
    </row>
    <row r="223" spans="1:9" ht="12.75" customHeight="1" x14ac:dyDescent="0.2">
      <c r="A223" s="18"/>
      <c r="B223" s="84"/>
      <c r="C223" s="84"/>
      <c r="D223" s="18"/>
      <c r="E223" s="53"/>
      <c r="F223" s="53"/>
      <c r="G223" s="53"/>
      <c r="H223" s="53"/>
      <c r="I223" s="53"/>
    </row>
    <row r="224" spans="1:9" ht="12.75" customHeight="1" x14ac:dyDescent="0.2">
      <c r="A224" s="18"/>
      <c r="B224" s="84"/>
      <c r="C224" s="84"/>
      <c r="D224" s="18"/>
      <c r="E224" s="53"/>
      <c r="F224" s="53"/>
      <c r="G224" s="53"/>
      <c r="H224" s="53"/>
      <c r="I224" s="53"/>
    </row>
    <row r="225" spans="1:9" ht="12.75" customHeight="1" x14ac:dyDescent="0.2">
      <c r="A225" s="18"/>
      <c r="B225" s="84"/>
      <c r="C225" s="84"/>
      <c r="D225" s="18"/>
      <c r="E225" s="53"/>
      <c r="F225" s="53"/>
      <c r="G225" s="53"/>
      <c r="H225" s="53"/>
      <c r="I225" s="53"/>
    </row>
    <row r="226" spans="1:9" ht="12.75" customHeight="1" x14ac:dyDescent="0.2">
      <c r="A226" s="18"/>
      <c r="B226" s="84"/>
      <c r="C226" s="84"/>
      <c r="D226" s="18"/>
      <c r="E226" s="53"/>
      <c r="F226" s="53"/>
      <c r="G226" s="53"/>
      <c r="H226" s="53"/>
      <c r="I226" s="53"/>
    </row>
    <row r="227" spans="1:9" x14ac:dyDescent="0.2">
      <c r="A227" s="18"/>
      <c r="B227" s="80"/>
      <c r="C227" s="80"/>
      <c r="E227" s="53"/>
    </row>
    <row r="228" spans="1:9" x14ac:dyDescent="0.2">
      <c r="A228" s="18"/>
      <c r="B228" s="80"/>
      <c r="C228" s="80"/>
      <c r="E228" s="53"/>
    </row>
    <row r="229" spans="1:9" x14ac:dyDescent="0.2">
      <c r="A229" s="18"/>
      <c r="B229" s="80"/>
      <c r="C229" s="80"/>
      <c r="E229" s="53"/>
    </row>
    <row r="230" spans="1:9" x14ac:dyDescent="0.2">
      <c r="A230" s="18"/>
      <c r="B230" s="80"/>
      <c r="C230" s="80"/>
      <c r="E230" s="53"/>
    </row>
    <row r="231" spans="1:9" x14ac:dyDescent="0.2">
      <c r="A231" s="18"/>
      <c r="B231" s="80"/>
      <c r="C231" s="80"/>
    </row>
    <row r="232" spans="1:9" x14ac:dyDescent="0.2">
      <c r="A232" s="18"/>
      <c r="B232" s="80"/>
      <c r="C232" s="80"/>
    </row>
    <row r="233" spans="1:9" x14ac:dyDescent="0.2">
      <c r="A233" s="18"/>
      <c r="B233" s="80"/>
      <c r="C233" s="80"/>
    </row>
    <row r="234" spans="1:9" x14ac:dyDescent="0.2">
      <c r="A234" s="18"/>
      <c r="B234" s="80"/>
      <c r="C234" s="80"/>
    </row>
    <row r="235" spans="1:9" x14ac:dyDescent="0.2">
      <c r="A235" s="18"/>
      <c r="B235" s="80"/>
      <c r="C235" s="80"/>
    </row>
    <row r="236" spans="1:9" x14ac:dyDescent="0.2">
      <c r="A236" s="18"/>
      <c r="B236" s="80"/>
      <c r="C236" s="80"/>
    </row>
    <row r="237" spans="1:9" x14ac:dyDescent="0.2">
      <c r="A237" s="18"/>
    </row>
    <row r="238" spans="1:9" x14ac:dyDescent="0.2">
      <c r="A238" s="18"/>
    </row>
    <row r="239" spans="1:9" x14ac:dyDescent="0.2">
      <c r="A239" s="18"/>
    </row>
    <row r="240" spans="1:9" x14ac:dyDescent="0.2">
      <c r="A240" s="18"/>
    </row>
    <row r="241" spans="1:1" x14ac:dyDescent="0.2">
      <c r="A241" s="18"/>
    </row>
    <row r="242" spans="1:1" x14ac:dyDescent="0.2">
      <c r="A242" s="18"/>
    </row>
    <row r="243" spans="1:1" x14ac:dyDescent="0.2">
      <c r="A243" s="18"/>
    </row>
    <row r="244" spans="1:1" x14ac:dyDescent="0.2">
      <c r="A244" s="18"/>
    </row>
    <row r="245" spans="1:1" x14ac:dyDescent="0.2">
      <c r="A245" s="18"/>
    </row>
    <row r="246" spans="1:1" x14ac:dyDescent="0.2">
      <c r="A246" s="18"/>
    </row>
    <row r="247" spans="1:1" x14ac:dyDescent="0.2">
      <c r="A247" s="18"/>
    </row>
    <row r="248" spans="1:1" x14ac:dyDescent="0.2">
      <c r="A248" s="18"/>
    </row>
    <row r="249" spans="1:1" x14ac:dyDescent="0.2">
      <c r="A249" s="18"/>
    </row>
    <row r="250" spans="1:1" x14ac:dyDescent="0.2">
      <c r="A250" s="18"/>
    </row>
    <row r="251" spans="1:1" x14ac:dyDescent="0.2">
      <c r="A251" s="18"/>
    </row>
    <row r="252" spans="1:1" x14ac:dyDescent="0.2">
      <c r="A252" s="18"/>
    </row>
    <row r="253" spans="1:1" x14ac:dyDescent="0.2">
      <c r="A253" s="18"/>
    </row>
    <row r="254" spans="1:1" x14ac:dyDescent="0.2">
      <c r="A254" s="18"/>
    </row>
    <row r="255" spans="1:1" x14ac:dyDescent="0.2">
      <c r="A255" s="18"/>
    </row>
    <row r="256" spans="1:1" x14ac:dyDescent="0.2">
      <c r="A256" s="18"/>
    </row>
    <row r="257" spans="1:1" x14ac:dyDescent="0.2">
      <c r="A257" s="18"/>
    </row>
    <row r="258" spans="1:1" x14ac:dyDescent="0.2">
      <c r="A258" s="18"/>
    </row>
    <row r="259" spans="1:1" x14ac:dyDescent="0.2">
      <c r="A259" s="18"/>
    </row>
    <row r="260" spans="1:1" x14ac:dyDescent="0.2">
      <c r="A260" s="18"/>
    </row>
    <row r="261" spans="1:1" x14ac:dyDescent="0.2">
      <c r="A261" s="18"/>
    </row>
    <row r="262" spans="1:1" x14ac:dyDescent="0.2">
      <c r="A262" s="18"/>
    </row>
    <row r="263" spans="1:1" x14ac:dyDescent="0.2">
      <c r="A263" s="18"/>
    </row>
    <row r="264" spans="1:1" x14ac:dyDescent="0.2">
      <c r="A264" s="18"/>
    </row>
    <row r="265" spans="1:1" x14ac:dyDescent="0.2">
      <c r="A265" s="18"/>
    </row>
    <row r="266" spans="1:1" x14ac:dyDescent="0.2">
      <c r="A266" s="18"/>
    </row>
    <row r="267" spans="1:1" x14ac:dyDescent="0.2">
      <c r="A267" s="18"/>
    </row>
    <row r="268" spans="1:1" x14ac:dyDescent="0.2">
      <c r="A268" s="18"/>
    </row>
  </sheetData>
  <pageMargins left="0.75" right="0.75" top="1" bottom="1" header="0.5" footer="0.5"/>
  <pageSetup scale="10" orientation="landscape" horizontalDpi="4294967293"/>
  <drawing r:id="rId1"/>
</worksheet>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Corn25</vt:lpstr>
      <vt:lpstr>Corn26</vt:lpstr>
      <vt:lpstr>Wheat25</vt:lpstr>
      <vt:lpstr>Soy25</vt:lpstr>
      <vt:lpstr>Soy26</vt:lpstr>
      <vt:lpstr>Cotton25</vt:lpstr>
      <vt:lpstr>Cotton26</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Futures model calculator</dc:title>
  <dc:subject>Agricultural economics</dc:subject>
  <dc:creator>Joshua Huang</dc:creator>
  <cp:keywords>season average price, corn, wheat, soybeans, upland cotton</cp:keywords>
  <cp:lastModifiedBy>Huang, Joshua - REE-ERS</cp:lastModifiedBy>
  <cp:lastPrinted>2019-04-30T17:55:05Z</cp:lastPrinted>
  <dcterms:created xsi:type="dcterms:W3CDTF">2004-10-01T15:31:32Z</dcterms:created>
  <dcterms:modified xsi:type="dcterms:W3CDTF">2026-01-07T13:47:20Z</dcterms:modified>
</cp:coreProperties>
</file>