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ADS\2010\2020\FINAL FILES\Fruits_21\"/>
    </mc:Choice>
  </mc:AlternateContent>
  <xr:revisionPtr revIDLastSave="0" documentId="13_ncr:1_{53C92F2E-1147-46B7-A90D-ED6BB75F9813}" xr6:coauthVersionLast="47" xr6:coauthVersionMax="47" xr10:uidLastSave="{00000000-0000-0000-0000-000000000000}"/>
  <bookViews>
    <workbookView xWindow="-108" yWindow="-108" windowWidth="23256" windowHeight="13176" tabRatio="821" xr2:uid="{00000000-000D-0000-FFFF-FFFF00000000}"/>
  </bookViews>
  <sheets>
    <sheet name="TableOfContents" sheetId="87" r:id="rId1"/>
    <sheet name="PccProc" sheetId="73" r:id="rId2"/>
    <sheet name="PccFresh" sheetId="84" r:id="rId3"/>
    <sheet name="Prunes" sheetId="82" r:id="rId4"/>
    <sheet name="Raisins" sheetId="83" r:id="rId5"/>
  </sheets>
  <definedNames>
    <definedName name="_xlnm.Print_Area" localSheetId="2">PccFresh!$A$1:$K$63</definedName>
    <definedName name="_xlnm.Print_Area" localSheetId="1">PccProc!$A$1:$K$63</definedName>
    <definedName name="_xlnm.Print_Area" localSheetId="3">Prunes!$A$1:$K$61</definedName>
    <definedName name="_xlnm.Print_Area" localSheetId="4">Raisins!$A$1:$K$47</definedName>
    <definedName name="_xlnm.Print_Titles" localSheetId="2">PccFresh!$A:$A,PccFresh!$1:$3</definedName>
    <definedName name="_xlnm.Print_Titles" localSheetId="1">PccProc!$A:$A,PccProc!$1:$3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5" i="73" l="1"/>
  <c r="K54" i="73"/>
  <c r="J54" i="73"/>
  <c r="J55" i="73"/>
  <c r="I54" i="73"/>
  <c r="I55" i="73"/>
  <c r="K54" i="84"/>
  <c r="K55" i="84"/>
  <c r="J54" i="84"/>
  <c r="J55" i="84"/>
  <c r="I54" i="84"/>
  <c r="I55" i="84"/>
  <c r="I58" i="82" l="1"/>
  <c r="J58" i="82" s="1"/>
  <c r="K58" i="82" s="1"/>
  <c r="F57" i="82"/>
  <c r="I57" i="82" s="1"/>
  <c r="J57" i="82" s="1"/>
  <c r="K57" i="82" s="1"/>
  <c r="F58" i="82"/>
  <c r="J53" i="73" l="1"/>
  <c r="J53" i="84"/>
  <c r="F56" i="82"/>
  <c r="I56" i="82" s="1"/>
  <c r="J56" i="82" s="1"/>
  <c r="J52" i="73"/>
  <c r="J52" i="84"/>
  <c r="F55" i="82"/>
  <c r="I55" i="82" s="1"/>
  <c r="J55" i="82" s="1"/>
  <c r="I52" i="73" s="1"/>
  <c r="E53" i="83"/>
  <c r="G53" i="83" s="1"/>
  <c r="H53" i="83" s="1"/>
  <c r="F54" i="82"/>
  <c r="I54" i="82" s="1"/>
  <c r="J54" i="82" s="1"/>
  <c r="E52" i="83"/>
  <c r="G52" i="83" s="1"/>
  <c r="H52" i="83" s="1"/>
  <c r="F53" i="82"/>
  <c r="I53" i="82" s="1"/>
  <c r="J53" i="82" s="1"/>
  <c r="E51" i="83"/>
  <c r="G51" i="83" s="1"/>
  <c r="H51" i="83" s="1"/>
  <c r="F52" i="82"/>
  <c r="I52" i="82" s="1"/>
  <c r="J52" i="82" s="1"/>
  <c r="E50" i="83"/>
  <c r="G50" i="83" s="1"/>
  <c r="H50" i="83" s="1"/>
  <c r="F51" i="82"/>
  <c r="I51" i="82" s="1"/>
  <c r="J51" i="82" s="1"/>
  <c r="F17" i="82"/>
  <c r="I17" i="82" s="1"/>
  <c r="F18" i="82"/>
  <c r="I18" i="82" s="1"/>
  <c r="F19" i="82"/>
  <c r="I19" i="82" s="1"/>
  <c r="F20" i="82"/>
  <c r="I20" i="82" s="1"/>
  <c r="F21" i="82"/>
  <c r="I21" i="82" s="1"/>
  <c r="F22" i="82"/>
  <c r="I22" i="82" s="1"/>
  <c r="F23" i="82"/>
  <c r="I23" i="82" s="1"/>
  <c r="F24" i="82"/>
  <c r="I24" i="82" s="1"/>
  <c r="F25" i="82"/>
  <c r="I25" i="82" s="1"/>
  <c r="F26" i="82"/>
  <c r="I26" i="82" s="1"/>
  <c r="F27" i="82"/>
  <c r="I27" i="82"/>
  <c r="E49" i="83"/>
  <c r="G49" i="83" s="1"/>
  <c r="H49" i="83" s="1"/>
  <c r="F50" i="82"/>
  <c r="I50" i="82" s="1"/>
  <c r="J50" i="82" s="1"/>
  <c r="I47" i="73" s="1"/>
  <c r="E48" i="83"/>
  <c r="G48" i="83" s="1"/>
  <c r="H48" i="83" s="1"/>
  <c r="F49" i="82"/>
  <c r="I49" i="82" s="1"/>
  <c r="J49" i="82" s="1"/>
  <c r="E6" i="83"/>
  <c r="G6" i="83" s="1"/>
  <c r="H6" i="83" s="1"/>
  <c r="E7" i="83"/>
  <c r="G7" i="83" s="1"/>
  <c r="H7" i="83" s="1"/>
  <c r="E8" i="83"/>
  <c r="G8" i="83" s="1"/>
  <c r="H8" i="83" s="1"/>
  <c r="I8" i="83" s="1"/>
  <c r="J6" i="84" s="1"/>
  <c r="E9" i="83"/>
  <c r="G9" i="83" s="1"/>
  <c r="H9" i="83" s="1"/>
  <c r="E10" i="83"/>
  <c r="G10" i="83" s="1"/>
  <c r="H10" i="83" s="1"/>
  <c r="E11" i="83"/>
  <c r="G11" i="83" s="1"/>
  <c r="H11" i="83" s="1"/>
  <c r="E12" i="83"/>
  <c r="G12" i="83" s="1"/>
  <c r="H12" i="83" s="1"/>
  <c r="E13" i="83"/>
  <c r="G13" i="83" s="1"/>
  <c r="H13" i="83" s="1"/>
  <c r="E14" i="83"/>
  <c r="G14" i="83" s="1"/>
  <c r="H14" i="83" s="1"/>
  <c r="E15" i="83"/>
  <c r="G15" i="83" s="1"/>
  <c r="H15" i="83" s="1"/>
  <c r="E16" i="83"/>
  <c r="G16" i="83" s="1"/>
  <c r="H16" i="83" s="1"/>
  <c r="E17" i="83"/>
  <c r="G17" i="83" s="1"/>
  <c r="H17" i="83" s="1"/>
  <c r="J15" i="73" s="1"/>
  <c r="E18" i="83"/>
  <c r="G18" i="83" s="1"/>
  <c r="H18" i="83" s="1"/>
  <c r="E19" i="83"/>
  <c r="G19" i="83" s="1"/>
  <c r="H19" i="83" s="1"/>
  <c r="E20" i="83"/>
  <c r="G20" i="83" s="1"/>
  <c r="H20" i="83" s="1"/>
  <c r="E21" i="83"/>
  <c r="G21" i="83" s="1"/>
  <c r="H21" i="83" s="1"/>
  <c r="I21" i="83" s="1"/>
  <c r="J19" i="84" s="1"/>
  <c r="E22" i="83"/>
  <c r="G22" i="83" s="1"/>
  <c r="H22" i="83" s="1"/>
  <c r="E23" i="83"/>
  <c r="G23" i="83" s="1"/>
  <c r="H23" i="83" s="1"/>
  <c r="E24" i="83"/>
  <c r="G24" i="83" s="1"/>
  <c r="H24" i="83" s="1"/>
  <c r="E25" i="83"/>
  <c r="G25" i="83" s="1"/>
  <c r="H25" i="83" s="1"/>
  <c r="E26" i="83"/>
  <c r="G26" i="83" s="1"/>
  <c r="H26" i="83" s="1"/>
  <c r="I26" i="83" s="1"/>
  <c r="J24" i="84" s="1"/>
  <c r="E27" i="83"/>
  <c r="G27" i="83" s="1"/>
  <c r="H27" i="83" s="1"/>
  <c r="J25" i="73" s="1"/>
  <c r="E28" i="83"/>
  <c r="G28" i="83" s="1"/>
  <c r="H28" i="83" s="1"/>
  <c r="E29" i="83"/>
  <c r="G29" i="83" s="1"/>
  <c r="H29" i="83" s="1"/>
  <c r="E30" i="83"/>
  <c r="G30" i="83" s="1"/>
  <c r="H30" i="83" s="1"/>
  <c r="E31" i="83"/>
  <c r="G31" i="83" s="1"/>
  <c r="H31" i="83" s="1"/>
  <c r="E32" i="83"/>
  <c r="G32" i="83" s="1"/>
  <c r="H32" i="83" s="1"/>
  <c r="E33" i="83"/>
  <c r="G33" i="83" s="1"/>
  <c r="H33" i="83" s="1"/>
  <c r="E34" i="83"/>
  <c r="G34" i="83" s="1"/>
  <c r="H34" i="83" s="1"/>
  <c r="E35" i="83"/>
  <c r="G35" i="83" s="1"/>
  <c r="H35" i="83" s="1"/>
  <c r="I35" i="83" s="1"/>
  <c r="J33" i="84" s="1"/>
  <c r="E36" i="83"/>
  <c r="G36" i="83" s="1"/>
  <c r="H36" i="83" s="1"/>
  <c r="E37" i="83"/>
  <c r="G37" i="83" s="1"/>
  <c r="H37" i="83" s="1"/>
  <c r="E38" i="83"/>
  <c r="G38" i="83" s="1"/>
  <c r="H38" i="83" s="1"/>
  <c r="E39" i="83"/>
  <c r="G39" i="83" s="1"/>
  <c r="H39" i="83" s="1"/>
  <c r="E40" i="83"/>
  <c r="G40" i="83" s="1"/>
  <c r="H40" i="83" s="1"/>
  <c r="E41" i="83"/>
  <c r="G41" i="83" s="1"/>
  <c r="H41" i="83" s="1"/>
  <c r="E42" i="83"/>
  <c r="G42" i="83" s="1"/>
  <c r="H42" i="83" s="1"/>
  <c r="E43" i="83"/>
  <c r="G43" i="83" s="1"/>
  <c r="H43" i="83" s="1"/>
  <c r="I43" i="83" s="1"/>
  <c r="J41" i="84" s="1"/>
  <c r="E44" i="83"/>
  <c r="G44" i="83" s="1"/>
  <c r="H44" i="83" s="1"/>
  <c r="E45" i="83"/>
  <c r="G45" i="83" s="1"/>
  <c r="H45" i="83" s="1"/>
  <c r="E46" i="83"/>
  <c r="G46" i="83" s="1"/>
  <c r="H46" i="83" s="1"/>
  <c r="E47" i="83"/>
  <c r="G47" i="83" s="1"/>
  <c r="H47" i="83" s="1"/>
  <c r="K7" i="82"/>
  <c r="I4" i="84" s="1"/>
  <c r="K8" i="82"/>
  <c r="K9" i="82"/>
  <c r="I6" i="84" s="1"/>
  <c r="K10" i="82"/>
  <c r="I7" i="84" s="1"/>
  <c r="K11" i="82"/>
  <c r="I8" i="84" s="1"/>
  <c r="K12" i="82"/>
  <c r="I9" i="84" s="1"/>
  <c r="K13" i="82"/>
  <c r="I10" i="84"/>
  <c r="K14" i="82"/>
  <c r="I11" i="84" s="1"/>
  <c r="K15" i="82"/>
  <c r="K16" i="82"/>
  <c r="K17" i="82"/>
  <c r="K18" i="82"/>
  <c r="I15" i="84"/>
  <c r="K19" i="82"/>
  <c r="I16" i="84" s="1"/>
  <c r="K20" i="82"/>
  <c r="I17" i="84" s="1"/>
  <c r="K21" i="82"/>
  <c r="I18" i="84" s="1"/>
  <c r="K22" i="82"/>
  <c r="I19" i="84" s="1"/>
  <c r="K23" i="82"/>
  <c r="I20" i="84" s="1"/>
  <c r="K24" i="82"/>
  <c r="I21" i="84" s="1"/>
  <c r="K25" i="82"/>
  <c r="I22" i="84" s="1"/>
  <c r="K26" i="82"/>
  <c r="I23" i="84"/>
  <c r="K27" i="82"/>
  <c r="I24" i="84" s="1"/>
  <c r="F28" i="82"/>
  <c r="I28" i="82" s="1"/>
  <c r="J28" i="82" s="1"/>
  <c r="F29" i="82"/>
  <c r="I29" i="82" s="1"/>
  <c r="J29" i="82" s="1"/>
  <c r="F30" i="82"/>
  <c r="I30" i="82" s="1"/>
  <c r="J30" i="82" s="1"/>
  <c r="F31" i="82"/>
  <c r="I31" i="82" s="1"/>
  <c r="J31" i="82" s="1"/>
  <c r="F32" i="82"/>
  <c r="I32" i="82" s="1"/>
  <c r="J32" i="82" s="1"/>
  <c r="F33" i="82"/>
  <c r="I33" i="82" s="1"/>
  <c r="J33" i="82" s="1"/>
  <c r="F34" i="82"/>
  <c r="I34" i="82" s="1"/>
  <c r="J34" i="82" s="1"/>
  <c r="F35" i="82"/>
  <c r="I35" i="82" s="1"/>
  <c r="J35" i="82" s="1"/>
  <c r="F36" i="82"/>
  <c r="I36" i="82" s="1"/>
  <c r="J36" i="82" s="1"/>
  <c r="F37" i="82"/>
  <c r="I37" i="82" s="1"/>
  <c r="J37" i="82" s="1"/>
  <c r="K37" i="82" s="1"/>
  <c r="I34" i="84" s="1"/>
  <c r="F38" i="82"/>
  <c r="I38" i="82" s="1"/>
  <c r="J38" i="82" s="1"/>
  <c r="F39" i="82"/>
  <c r="I39" i="82" s="1"/>
  <c r="J39" i="82" s="1"/>
  <c r="F40" i="82"/>
  <c r="I40" i="82" s="1"/>
  <c r="J40" i="82" s="1"/>
  <c r="I37" i="73" s="1"/>
  <c r="F41" i="82"/>
  <c r="I41" i="82" s="1"/>
  <c r="J41" i="82" s="1"/>
  <c r="F42" i="82"/>
  <c r="I42" i="82" s="1"/>
  <c r="J42" i="82" s="1"/>
  <c r="F43" i="82"/>
  <c r="I43" i="82" s="1"/>
  <c r="J43" i="82" s="1"/>
  <c r="F44" i="82"/>
  <c r="I44" i="82" s="1"/>
  <c r="J44" i="82" s="1"/>
  <c r="F45" i="82"/>
  <c r="I45" i="82" s="1"/>
  <c r="J45" i="82" s="1"/>
  <c r="F46" i="82"/>
  <c r="I46" i="82" s="1"/>
  <c r="J46" i="82" s="1"/>
  <c r="F47" i="82"/>
  <c r="I47" i="82" s="1"/>
  <c r="J47" i="82" s="1"/>
  <c r="F48" i="82"/>
  <c r="I48" i="82" s="1"/>
  <c r="J48" i="82" s="1"/>
  <c r="I5" i="84"/>
  <c r="I12" i="84"/>
  <c r="I13" i="84"/>
  <c r="I14" i="84"/>
  <c r="I4" i="73"/>
  <c r="I5" i="73"/>
  <c r="I6" i="73"/>
  <c r="I7" i="73"/>
  <c r="I8" i="73"/>
  <c r="I9" i="73"/>
  <c r="I10" i="73"/>
  <c r="I11" i="73"/>
  <c r="I12" i="73"/>
  <c r="I13" i="73"/>
  <c r="I14" i="73"/>
  <c r="I15" i="73"/>
  <c r="I16" i="73"/>
  <c r="I17" i="73"/>
  <c r="I18" i="73"/>
  <c r="I19" i="73"/>
  <c r="I20" i="73"/>
  <c r="I21" i="73"/>
  <c r="I22" i="73"/>
  <c r="I23" i="73"/>
  <c r="I24" i="73"/>
  <c r="I27" i="73" l="1"/>
  <c r="K30" i="82"/>
  <c r="I27" i="84" s="1"/>
  <c r="I34" i="73"/>
  <c r="I31" i="83"/>
  <c r="J29" i="84" s="1"/>
  <c r="J29" i="73"/>
  <c r="J30" i="73"/>
  <c r="I32" i="83"/>
  <c r="J30" i="84" s="1"/>
  <c r="I47" i="83"/>
  <c r="J45" i="84" s="1"/>
  <c r="J45" i="73"/>
  <c r="I22" i="83"/>
  <c r="J20" i="84" s="1"/>
  <c r="K20" i="84" s="1"/>
  <c r="J20" i="73"/>
  <c r="K20" i="73" s="1"/>
  <c r="J48" i="73"/>
  <c r="I50" i="83"/>
  <c r="J48" i="84" s="1"/>
  <c r="J6" i="73"/>
  <c r="K6" i="73" s="1"/>
  <c r="K19" i="84"/>
  <c r="K54" i="82"/>
  <c r="I51" i="84" s="1"/>
  <c r="I51" i="73"/>
  <c r="I44" i="73"/>
  <c r="K47" i="82"/>
  <c r="I44" i="84" s="1"/>
  <c r="K50" i="82"/>
  <c r="I47" i="84" s="1"/>
  <c r="K40" i="82"/>
  <c r="I37" i="84" s="1"/>
  <c r="K52" i="73"/>
  <c r="K15" i="73"/>
  <c r="J18" i="73"/>
  <c r="K18" i="73" s="1"/>
  <c r="I20" i="83"/>
  <c r="J18" i="84" s="1"/>
  <c r="K18" i="84" s="1"/>
  <c r="K45" i="82"/>
  <c r="I42" i="84" s="1"/>
  <c r="I42" i="73"/>
  <c r="J42" i="73"/>
  <c r="I44" i="83"/>
  <c r="J42" i="84" s="1"/>
  <c r="J35" i="73"/>
  <c r="I37" i="83"/>
  <c r="J35" i="84" s="1"/>
  <c r="I25" i="83"/>
  <c r="J23" i="84" s="1"/>
  <c r="K23" i="84" s="1"/>
  <c r="J23" i="73"/>
  <c r="K23" i="73" s="1"/>
  <c r="J10" i="73"/>
  <c r="K10" i="73" s="1"/>
  <c r="I12" i="83"/>
  <c r="J10" i="84" s="1"/>
  <c r="K10" i="84" s="1"/>
  <c r="J51" i="73"/>
  <c r="I53" i="83"/>
  <c r="J51" i="84" s="1"/>
  <c r="K39" i="82"/>
  <c r="I36" i="84" s="1"/>
  <c r="I36" i="73"/>
  <c r="J7" i="73"/>
  <c r="K7" i="73" s="1"/>
  <c r="I9" i="83"/>
  <c r="J7" i="84" s="1"/>
  <c r="K7" i="84" s="1"/>
  <c r="K6" i="84"/>
  <c r="J17" i="73"/>
  <c r="K17" i="73" s="1"/>
  <c r="I19" i="83"/>
  <c r="J17" i="84" s="1"/>
  <c r="K17" i="84" s="1"/>
  <c r="J9" i="73"/>
  <c r="K9" i="73" s="1"/>
  <c r="I11" i="83"/>
  <c r="J9" i="84" s="1"/>
  <c r="K9" i="84" s="1"/>
  <c r="J47" i="73"/>
  <c r="K47" i="73" s="1"/>
  <c r="I49" i="83"/>
  <c r="J47" i="84" s="1"/>
  <c r="I48" i="73"/>
  <c r="K51" i="82"/>
  <c r="I48" i="84" s="1"/>
  <c r="K44" i="82"/>
  <c r="I41" i="84" s="1"/>
  <c r="K41" i="84" s="1"/>
  <c r="I41" i="73"/>
  <c r="J34" i="73"/>
  <c r="K34" i="73" s="1"/>
  <c r="I36" i="83"/>
  <c r="J34" i="84" s="1"/>
  <c r="K34" i="84" s="1"/>
  <c r="I24" i="83"/>
  <c r="J22" i="84" s="1"/>
  <c r="K22" i="84" s="1"/>
  <c r="J22" i="73"/>
  <c r="K22" i="73" s="1"/>
  <c r="J16" i="73"/>
  <c r="K16" i="73" s="1"/>
  <c r="I18" i="83"/>
  <c r="J16" i="84" s="1"/>
  <c r="K16" i="84" s="1"/>
  <c r="I33" i="73"/>
  <c r="K36" i="82"/>
  <c r="I33" i="84" s="1"/>
  <c r="K33" i="84" s="1"/>
  <c r="J8" i="73"/>
  <c r="K8" i="73" s="1"/>
  <c r="I10" i="83"/>
  <c r="J8" i="84" s="1"/>
  <c r="K8" i="84" s="1"/>
  <c r="I43" i="73"/>
  <c r="K46" i="82"/>
  <c r="I43" i="84" s="1"/>
  <c r="I40" i="73"/>
  <c r="K43" i="82"/>
  <c r="I40" i="84" s="1"/>
  <c r="K42" i="82"/>
  <c r="I39" i="84" s="1"/>
  <c r="I39" i="73"/>
  <c r="I32" i="73"/>
  <c r="K35" i="82"/>
  <c r="I32" i="84" s="1"/>
  <c r="I26" i="73"/>
  <c r="K29" i="82"/>
  <c r="I26" i="84" s="1"/>
  <c r="I42" i="83"/>
  <c r="J40" i="84" s="1"/>
  <c r="J40" i="73"/>
  <c r="I30" i="83"/>
  <c r="J28" i="84" s="1"/>
  <c r="J28" i="73"/>
  <c r="J21" i="73"/>
  <c r="K21" i="73" s="1"/>
  <c r="I23" i="83"/>
  <c r="J21" i="84" s="1"/>
  <c r="K21" i="84" s="1"/>
  <c r="I49" i="73"/>
  <c r="K52" i="82"/>
  <c r="I49" i="84" s="1"/>
  <c r="I45" i="83"/>
  <c r="J43" i="84" s="1"/>
  <c r="J43" i="73"/>
  <c r="K34" i="82"/>
  <c r="I31" i="84" s="1"/>
  <c r="I31" i="73"/>
  <c r="J39" i="73"/>
  <c r="I41" i="83"/>
  <c r="J39" i="84" s="1"/>
  <c r="J14" i="73"/>
  <c r="K14" i="73" s="1"/>
  <c r="I16" i="83"/>
  <c r="J14" i="84" s="1"/>
  <c r="K14" i="84" s="1"/>
  <c r="I51" i="83"/>
  <c r="J49" i="84" s="1"/>
  <c r="J49" i="73"/>
  <c r="I13" i="83"/>
  <c r="J11" i="84" s="1"/>
  <c r="K11" i="84" s="1"/>
  <c r="J11" i="73"/>
  <c r="K11" i="73" s="1"/>
  <c r="I35" i="73"/>
  <c r="K38" i="82"/>
  <c r="I35" i="84" s="1"/>
  <c r="K48" i="82"/>
  <c r="I45" i="84" s="1"/>
  <c r="I45" i="73"/>
  <c r="K45" i="73" s="1"/>
  <c r="I38" i="73"/>
  <c r="K41" i="82"/>
  <c r="I38" i="84" s="1"/>
  <c r="I25" i="73"/>
  <c r="K25" i="73" s="1"/>
  <c r="K28" i="82"/>
  <c r="I25" i="84" s="1"/>
  <c r="I34" i="83"/>
  <c r="J32" i="84" s="1"/>
  <c r="J32" i="73"/>
  <c r="J27" i="73"/>
  <c r="K27" i="73" s="1"/>
  <c r="I29" i="83"/>
  <c r="J27" i="84" s="1"/>
  <c r="K27" i="84" s="1"/>
  <c r="I15" i="83"/>
  <c r="J13" i="84" s="1"/>
  <c r="K13" i="84" s="1"/>
  <c r="J13" i="73"/>
  <c r="K13" i="73" s="1"/>
  <c r="K53" i="82"/>
  <c r="I50" i="84" s="1"/>
  <c r="I50" i="73"/>
  <c r="K33" i="82"/>
  <c r="I30" i="84" s="1"/>
  <c r="I30" i="73"/>
  <c r="J38" i="73"/>
  <c r="I40" i="83"/>
  <c r="J38" i="84" s="1"/>
  <c r="I28" i="83"/>
  <c r="J26" i="84" s="1"/>
  <c r="J26" i="73"/>
  <c r="J5" i="73"/>
  <c r="K5" i="73" s="1"/>
  <c r="I7" i="83"/>
  <c r="J5" i="84" s="1"/>
  <c r="K5" i="84" s="1"/>
  <c r="K56" i="82"/>
  <c r="I53" i="84" s="1"/>
  <c r="K53" i="84" s="1"/>
  <c r="I53" i="73"/>
  <c r="K53" i="73" s="1"/>
  <c r="I38" i="83"/>
  <c r="J36" i="84" s="1"/>
  <c r="J36" i="73"/>
  <c r="K32" i="82"/>
  <c r="I29" i="84" s="1"/>
  <c r="I29" i="73"/>
  <c r="K24" i="84"/>
  <c r="J44" i="73"/>
  <c r="I46" i="83"/>
  <c r="J44" i="84" s="1"/>
  <c r="J37" i="73"/>
  <c r="K37" i="73" s="1"/>
  <c r="I39" i="83"/>
  <c r="J37" i="84" s="1"/>
  <c r="I33" i="83"/>
  <c r="J31" i="84" s="1"/>
  <c r="J31" i="73"/>
  <c r="I14" i="83"/>
  <c r="J12" i="84" s="1"/>
  <c r="K12" i="84" s="1"/>
  <c r="J12" i="73"/>
  <c r="K12" i="73" s="1"/>
  <c r="J4" i="73"/>
  <c r="K4" i="73" s="1"/>
  <c r="I6" i="83"/>
  <c r="J4" i="84" s="1"/>
  <c r="K4" i="84" s="1"/>
  <c r="I52" i="83"/>
  <c r="J50" i="84" s="1"/>
  <c r="J50" i="73"/>
  <c r="J46" i="73"/>
  <c r="I48" i="83"/>
  <c r="J46" i="84" s="1"/>
  <c r="K31" i="82"/>
  <c r="I28" i="84" s="1"/>
  <c r="I28" i="73"/>
  <c r="I46" i="73"/>
  <c r="K49" i="82"/>
  <c r="I46" i="84" s="1"/>
  <c r="J19" i="73"/>
  <c r="K19" i="73" s="1"/>
  <c r="J24" i="73"/>
  <c r="K24" i="73" s="1"/>
  <c r="I17" i="83"/>
  <c r="J15" i="84" s="1"/>
  <c r="K15" i="84" s="1"/>
  <c r="I27" i="83"/>
  <c r="J25" i="84" s="1"/>
  <c r="J33" i="73"/>
  <c r="J41" i="73"/>
  <c r="K55" i="82"/>
  <c r="I52" i="84" s="1"/>
  <c r="K52" i="84" s="1"/>
  <c r="K51" i="84" l="1"/>
  <c r="K48" i="73"/>
  <c r="K29" i="73"/>
  <c r="K48" i="84"/>
  <c r="K45" i="84"/>
  <c r="K30" i="84"/>
  <c r="K49" i="84"/>
  <c r="K30" i="73"/>
  <c r="K29" i="84"/>
  <c r="K37" i="84"/>
  <c r="K38" i="84"/>
  <c r="K50" i="84"/>
  <c r="K32" i="84"/>
  <c r="K44" i="84"/>
  <c r="K51" i="73"/>
  <c r="K44" i="73"/>
  <c r="K47" i="84"/>
  <c r="K28" i="84"/>
  <c r="K40" i="84"/>
  <c r="K39" i="84"/>
  <c r="K50" i="73"/>
  <c r="K41" i="73"/>
  <c r="K35" i="73"/>
  <c r="K26" i="73"/>
  <c r="K28" i="73"/>
  <c r="K39" i="73"/>
  <c r="K32" i="73"/>
  <c r="K25" i="84"/>
  <c r="K49" i="73"/>
  <c r="K33" i="73"/>
  <c r="K38" i="73"/>
  <c r="K36" i="73"/>
  <c r="K36" i="84"/>
  <c r="K42" i="73"/>
  <c r="K42" i="84"/>
  <c r="K31" i="73"/>
  <c r="K40" i="73"/>
  <c r="K46" i="84"/>
  <c r="K31" i="84"/>
  <c r="K43" i="84"/>
  <c r="K46" i="73"/>
  <c r="K35" i="84"/>
  <c r="K26" i="84"/>
  <c r="K43" i="73"/>
</calcChain>
</file>

<file path=xl/sharedStrings.xml><?xml version="1.0" encoding="utf-8"?>
<sst xmlns="http://schemas.openxmlformats.org/spreadsheetml/2006/main" count="225" uniqueCount="77">
  <si>
    <t>Supply</t>
  </si>
  <si>
    <t>Imports</t>
  </si>
  <si>
    <t>Total</t>
  </si>
  <si>
    <t>Exports</t>
  </si>
  <si>
    <t/>
  </si>
  <si>
    <t>Apples</t>
  </si>
  <si>
    <t>Apricots</t>
  </si>
  <si>
    <t>Peaches</t>
  </si>
  <si>
    <t>Pears</t>
  </si>
  <si>
    <t>FILENAME:  FRUITDR</t>
  </si>
  <si>
    <t>Product weight</t>
  </si>
  <si>
    <t>Fresh weight</t>
  </si>
  <si>
    <t>Figs</t>
  </si>
  <si>
    <t>Dry/Fresh</t>
  </si>
  <si>
    <t>Shrinkage</t>
  </si>
  <si>
    <t>Conversion factors</t>
  </si>
  <si>
    <t>Beginning stocks</t>
  </si>
  <si>
    <t>Ending stocks</t>
  </si>
  <si>
    <t>Filename:</t>
  </si>
  <si>
    <t>Worksheets:</t>
  </si>
  <si>
    <t>Per capita availability</t>
  </si>
  <si>
    <t>NA</t>
  </si>
  <si>
    <t>--- Millions ---</t>
  </si>
  <si>
    <t>-------- Pounds --------</t>
  </si>
  <si>
    <t>NA = Not available.</t>
  </si>
  <si>
    <t>------------------------------------------------- Million pounds -------------------------------------------------</t>
  </si>
  <si>
    <t>Dried fruit (fresh-weight equivalent): Per capita availability</t>
  </si>
  <si>
    <t>Dried fruit (processed weight): Per capita availability</t>
  </si>
  <si>
    <t>Nonfood use</t>
  </si>
  <si>
    <t>CF = 2.6</t>
  </si>
  <si>
    <t>Dried plums (prunes): Supply and use</t>
  </si>
  <si>
    <t>Raisins: Supply and use</t>
  </si>
  <si>
    <r>
      <t>Year</t>
    </r>
    <r>
      <rPr>
        <vertAlign val="superscript"/>
        <sz val="10"/>
        <color indexed="8"/>
        <rFont val="arial"/>
        <family val="2"/>
      </rPr>
      <t>1</t>
    </r>
  </si>
  <si>
    <r>
      <t>U.S. population, January 1 of following year</t>
    </r>
    <r>
      <rPr>
        <vertAlign val="superscript"/>
        <sz val="10"/>
        <color indexed="8"/>
        <rFont val="arial"/>
        <family val="2"/>
      </rPr>
      <t>2</t>
    </r>
  </si>
  <si>
    <r>
      <t>Dates</t>
    </r>
    <r>
      <rPr>
        <vertAlign val="superscript"/>
        <sz val="10"/>
        <color indexed="8"/>
        <rFont val="arial"/>
        <family val="2"/>
      </rPr>
      <t>3</t>
    </r>
  </si>
  <si>
    <r>
      <t>Prunes</t>
    </r>
    <r>
      <rPr>
        <vertAlign val="superscript"/>
        <sz val="10"/>
        <color indexed="8"/>
        <rFont val="arial"/>
        <family val="2"/>
      </rPr>
      <t>4</t>
    </r>
  </si>
  <si>
    <r>
      <t>Raisins</t>
    </r>
    <r>
      <rPr>
        <vertAlign val="superscript"/>
        <sz val="10"/>
        <color indexed="8"/>
        <rFont val="arial"/>
        <family val="2"/>
      </rPr>
      <t>5</t>
    </r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</si>
  <si>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Beginning July 1 for apricots, peaches, and pears; September 1 for dates, and August 1 for apples, figs, prunes, and raisins. 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</si>
  <si>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Resident population plus the Armed Forces overseas. 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</si>
  <si>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Pits-in basis. 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</si>
  <si>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Excludes quantities used for juice. 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</si>
  <si>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Computed from unrounded data.</t>
    </r>
  </si>
  <si>
    <r>
      <t>Dried plums (prunes): Supply and use</t>
    </r>
    <r>
      <rPr>
        <b/>
        <vertAlign val="superscript"/>
        <sz val="10"/>
        <color indexed="8"/>
        <rFont val="Arial"/>
        <family val="2"/>
      </rPr>
      <t>1</t>
    </r>
  </si>
  <si>
    <r>
      <t>Year</t>
    </r>
    <r>
      <rPr>
        <vertAlign val="superscript"/>
        <sz val="10"/>
        <color indexed="8"/>
        <rFont val="arial"/>
        <family val="2"/>
      </rPr>
      <t>2</t>
    </r>
  </si>
  <si>
    <r>
      <t>U.S. population, January 1 of following year</t>
    </r>
    <r>
      <rPr>
        <vertAlign val="superscript"/>
        <sz val="10"/>
        <color indexed="8"/>
        <rFont val="arial"/>
        <family val="2"/>
      </rPr>
      <t>3</t>
    </r>
  </si>
  <si>
    <r>
      <t>Food availability</t>
    </r>
    <r>
      <rPr>
        <vertAlign val="superscript"/>
        <sz val="10"/>
        <color indexed="8"/>
        <rFont val="arial"/>
        <family val="2"/>
      </rPr>
      <t>5</t>
    </r>
  </si>
  <si>
    <r>
      <t>Production</t>
    </r>
    <r>
      <rPr>
        <vertAlign val="superscript"/>
        <sz val="10"/>
        <color indexed="8"/>
        <rFont val="arial"/>
        <family val="2"/>
      </rPr>
      <t>4</t>
    </r>
  </si>
  <si>
    <r>
      <t>Total supply</t>
    </r>
    <r>
      <rPr>
        <vertAlign val="superscript"/>
        <sz val="10"/>
        <color indexed="8"/>
        <rFont val="arial"/>
        <family val="2"/>
      </rPr>
      <t>5</t>
    </r>
  </si>
  <si>
    <r>
      <t>Fresh weight</t>
    </r>
    <r>
      <rPr>
        <vertAlign val="superscript"/>
        <sz val="10"/>
        <color indexed="8"/>
        <rFont val="arial"/>
        <family val="2"/>
      </rPr>
      <t>6</t>
    </r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</si>
  <si>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Processed weight. 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</si>
  <si>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Beginning in August of year indicated. 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</si>
  <si>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Resident population plus the Armed Forces overseas. 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</si>
  <si>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Total production minus quantity used for juice. 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</si>
  <si>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Computed from unrounded data. 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</si>
  <si>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Conversion factor = 2.6.</t>
    </r>
  </si>
  <si>
    <r>
      <t>Raisins: Supply and use</t>
    </r>
    <r>
      <rPr>
        <b/>
        <vertAlign val="superscript"/>
        <sz val="10"/>
        <color indexed="8"/>
        <rFont val="Arial"/>
        <family val="2"/>
      </rPr>
      <t>1</t>
    </r>
  </si>
  <si>
    <r>
      <t>Exports</t>
    </r>
    <r>
      <rPr>
        <vertAlign val="superscript"/>
        <sz val="10"/>
        <color indexed="8"/>
        <rFont val="arial"/>
        <family val="2"/>
      </rPr>
      <t>6</t>
    </r>
  </si>
  <si>
    <r>
      <t>2018</t>
    </r>
    <r>
      <rPr>
        <vertAlign val="superscript"/>
        <sz val="10"/>
        <color indexed="8"/>
        <rFont val="arial"/>
        <family val="2"/>
      </rPr>
      <t>7</t>
    </r>
  </si>
  <si>
    <r>
      <t>2019</t>
    </r>
    <r>
      <rPr>
        <vertAlign val="superscript"/>
        <sz val="10"/>
        <color indexed="8"/>
        <rFont val="arial"/>
        <family val="2"/>
      </rPr>
      <t>7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</si>
  <si>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Source: Raisin Administrative Committee. 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</si>
  <si>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Computed from unrounded data.  </t>
    </r>
  </si>
  <si>
    <r>
      <rPr>
        <vertAlign val="super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>Discontinued - Raisin Administrative Committee data on shipments no longer available to public.</t>
    </r>
  </si>
  <si>
    <t>fruitdr.xlsx</t>
  </si>
  <si>
    <t>Table of Contents</t>
  </si>
  <si>
    <t>Contact Linda Kantor or Andrzej Blazejczyk for more information.</t>
  </si>
  <si>
    <t>---- Millions ----</t>
  </si>
  <si>
    <t>----------------------------------------------------- Million pounds -----------------------------------------------------</t>
  </si>
  <si>
    <t>------------ Pounds ------------</t>
  </si>
  <si>
    <r>
      <t>Total</t>
    </r>
    <r>
      <rPr>
        <vertAlign val="superscript"/>
        <sz val="10"/>
        <color indexed="8"/>
        <rFont val="arial"/>
        <family val="2"/>
      </rPr>
      <t>5, 6</t>
    </r>
  </si>
  <si>
    <t>------------------------------------------------------------------------------ Pounds ------------------------------------------------------------------------------</t>
  </si>
  <si>
    <r>
      <t>2020</t>
    </r>
    <r>
      <rPr>
        <vertAlign val="superscript"/>
        <sz val="10"/>
        <color theme="1"/>
        <rFont val="Arial"/>
        <family val="2"/>
      </rPr>
      <t>7</t>
    </r>
  </si>
  <si>
    <r>
      <t>2021</t>
    </r>
    <r>
      <rPr>
        <vertAlign val="superscript"/>
        <sz val="10"/>
        <color theme="1"/>
        <rFont val="Arial"/>
        <family val="2"/>
      </rPr>
      <t>7</t>
    </r>
  </si>
  <si>
    <r>
      <t>Shipments</t>
    </r>
    <r>
      <rPr>
        <vertAlign val="superscript"/>
        <sz val="10"/>
        <color indexed="8"/>
        <rFont val="arial"/>
        <family val="2"/>
      </rPr>
      <t>4</t>
    </r>
  </si>
  <si>
    <t>Source: USDA, Economic Research Service using data from various sources as documented on the Food Availability Data System home page.</t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</si>
  <si>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2018–21 - Raisin Administrative Committee data on raisins shipments no longer available to public - dropped from the count. 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</si>
  <si>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Source: U.S. Department of Commerce, except for 1978–89, which represents U.S. exports to Canada as reported by imports provided by Statistics Canada. </t>
    </r>
  </si>
  <si>
    <t xml:space="preserve">Data as of March 1,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</si>
</sst>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#,##0.0"/>
    <numFmt numFmtId="165" formatCode="0.000"/>
    <numFmt numFmtId="166" formatCode="0.0"/>
    <numFmt numFmtId="167" formatCode="mmmm\ d\,\ yyyy"/>
  </numFmts>
  <fonts count="16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 MT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</borders>
  <cellStyleXfs count="13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7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1" applyNumberFormat="0" applyFill="0" applyAlignment="0" applyProtection="0"/>
  </cellStyleXfs>
  <cellXfs count="21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0" xfId="7" quotePrefix="1" applyAlignment="1" applyProtection="1">
      <alignment horizontal="left"/>
    </xf>
    <xf numFmtId="0" fontId="5" fillId="0" borderId="0" xfId="7" applyAlignment="1" applyProtection="1"/>
    <xf numFmtId="0" fontId="9" fillId="0" borderId="10" xfId="0" quotePrefix="1" applyFont="1" applyBorder="1"/>
    <xf numFmtId="3" fontId="9" fillId="0" borderId="10" xfId="10" applyNumberFormat="1" applyFont="1" applyFill="1" applyBorder="1" applyAlignment="1"/>
    <xf numFmtId="0" fontId="8" fillId="0" borderId="0" xfId="8" applyFont="1" applyAlignment="1">
      <alignment horizontal="center"/>
    </xf>
    <xf numFmtId="0" fontId="8" fillId="0" borderId="16" xfId="0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165" fontId="8" fillId="2" borderId="16" xfId="0" applyNumberFormat="1" applyFont="1" applyFill="1" applyBorder="1" applyAlignment="1">
      <alignment horizontal="center"/>
    </xf>
    <xf numFmtId="166" fontId="8" fillId="2" borderId="16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65" fontId="8" fillId="2" borderId="18" xfId="0" applyNumberFormat="1" applyFont="1" applyFill="1" applyBorder="1" applyAlignment="1">
      <alignment horizontal="center"/>
    </xf>
    <xf numFmtId="166" fontId="8" fillId="2" borderId="18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165" fontId="8" fillId="3" borderId="16" xfId="0" applyNumberFormat="1" applyFont="1" applyFill="1" applyBorder="1" applyAlignment="1">
      <alignment horizontal="center"/>
    </xf>
    <xf numFmtId="166" fontId="8" fillId="3" borderId="16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165" fontId="8" fillId="3" borderId="18" xfId="0" applyNumberFormat="1" applyFont="1" applyFill="1" applyBorder="1" applyAlignment="1">
      <alignment horizontal="center"/>
    </xf>
    <xf numFmtId="166" fontId="8" fillId="3" borderId="1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166" fontId="8" fillId="0" borderId="0" xfId="0" applyNumberFormat="1" applyFont="1"/>
    <xf numFmtId="165" fontId="8" fillId="0" borderId="0" xfId="0" applyNumberFormat="1" applyFont="1"/>
    <xf numFmtId="165" fontId="8" fillId="0" borderId="6" xfId="0" quotePrefix="1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166" fontId="8" fillId="0" borderId="6" xfId="0" quotePrefix="1" applyNumberFormat="1" applyFont="1" applyBorder="1" applyAlignment="1">
      <alignment horizontal="center" vertical="center" wrapText="1"/>
    </xf>
    <xf numFmtId="166" fontId="8" fillId="0" borderId="8" xfId="0" quotePrefix="1" applyNumberFormat="1" applyFont="1" applyBorder="1" applyAlignment="1">
      <alignment horizontal="center" vertical="center" wrapText="1"/>
    </xf>
    <xf numFmtId="0" fontId="8" fillId="0" borderId="22" xfId="0" quotePrefix="1" applyFont="1" applyBorder="1" applyAlignment="1">
      <alignment horizontal="center" vertical="center" wrapText="1"/>
    </xf>
    <xf numFmtId="0" fontId="9" fillId="0" borderId="10" xfId="9" quotePrefix="1" applyFont="1" applyBorder="1"/>
    <xf numFmtId="0" fontId="9" fillId="0" borderId="0" xfId="9" applyFont="1"/>
    <xf numFmtId="0" fontId="8" fillId="0" borderId="0" xfId="9" applyFont="1"/>
    <xf numFmtId="0" fontId="1" fillId="0" borderId="0" xfId="8"/>
    <xf numFmtId="165" fontId="11" fillId="0" borderId="17" xfId="9" quotePrefix="1" applyNumberFormat="1" applyFont="1" applyBorder="1" applyAlignment="1">
      <alignment horizontal="center" vertical="center"/>
    </xf>
    <xf numFmtId="0" fontId="8" fillId="0" borderId="16" xfId="9" applyFont="1" applyBorder="1" applyAlignment="1">
      <alignment horizontal="center"/>
    </xf>
    <xf numFmtId="165" fontId="8" fillId="0" borderId="16" xfId="9" applyNumberFormat="1" applyFont="1" applyBorder="1" applyAlignment="1">
      <alignment horizontal="center"/>
    </xf>
    <xf numFmtId="0" fontId="8" fillId="2" borderId="16" xfId="9" applyFont="1" applyFill="1" applyBorder="1" applyAlignment="1">
      <alignment horizontal="center"/>
    </xf>
    <xf numFmtId="165" fontId="8" fillId="2" borderId="16" xfId="9" applyNumberFormat="1" applyFont="1" applyFill="1" applyBorder="1" applyAlignment="1">
      <alignment horizontal="center"/>
    </xf>
    <xf numFmtId="0" fontId="8" fillId="2" borderId="18" xfId="9" applyFont="1" applyFill="1" applyBorder="1" applyAlignment="1">
      <alignment horizontal="center"/>
    </xf>
    <xf numFmtId="165" fontId="8" fillId="2" borderId="18" xfId="9" applyNumberFormat="1" applyFont="1" applyFill="1" applyBorder="1" applyAlignment="1">
      <alignment horizontal="center"/>
    </xf>
    <xf numFmtId="0" fontId="8" fillId="3" borderId="16" xfId="9" applyFont="1" applyFill="1" applyBorder="1" applyAlignment="1">
      <alignment horizontal="center"/>
    </xf>
    <xf numFmtId="165" fontId="8" fillId="3" borderId="16" xfId="9" applyNumberFormat="1" applyFont="1" applyFill="1" applyBorder="1" applyAlignment="1">
      <alignment horizontal="center"/>
    </xf>
    <xf numFmtId="0" fontId="8" fillId="3" borderId="20" xfId="9" applyFont="1" applyFill="1" applyBorder="1" applyAlignment="1">
      <alignment horizontal="center"/>
    </xf>
    <xf numFmtId="165" fontId="8" fillId="3" borderId="20" xfId="9" applyNumberFormat="1" applyFont="1" applyFill="1" applyBorder="1" applyAlignment="1">
      <alignment horizontal="center"/>
    </xf>
    <xf numFmtId="0" fontId="8" fillId="0" borderId="0" xfId="9" applyFont="1" applyAlignment="1">
      <alignment horizontal="center"/>
    </xf>
    <xf numFmtId="165" fontId="8" fillId="0" borderId="0" xfId="9" applyNumberFormat="1" applyFont="1" applyAlignment="1">
      <alignment horizontal="left"/>
    </xf>
    <xf numFmtId="166" fontId="8" fillId="0" borderId="0" xfId="9" applyNumberFormat="1" applyFont="1"/>
    <xf numFmtId="165" fontId="8" fillId="0" borderId="0" xfId="9" applyNumberFormat="1" applyFont="1"/>
    <xf numFmtId="166" fontId="11" fillId="0" borderId="17" xfId="9" quotePrefix="1" applyNumberFormat="1" applyFont="1" applyBorder="1" applyAlignment="1">
      <alignment horizontal="centerContinuous" vertical="center"/>
    </xf>
    <xf numFmtId="0" fontId="9" fillId="0" borderId="10" xfId="10" applyNumberFormat="1" applyFont="1" applyFill="1" applyBorder="1" applyAlignment="1"/>
    <xf numFmtId="0" fontId="1" fillId="0" borderId="0" xfId="0" applyFont="1"/>
    <xf numFmtId="0" fontId="11" fillId="0" borderId="17" xfId="10" quotePrefix="1" applyNumberFormat="1" applyFont="1" applyFill="1" applyBorder="1" applyAlignment="1">
      <alignment horizontal="center" vertical="center"/>
    </xf>
    <xf numFmtId="0" fontId="8" fillId="0" borderId="16" xfId="10" applyNumberFormat="1" applyFont="1" applyFill="1" applyBorder="1" applyAlignment="1">
      <alignment horizontal="center"/>
    </xf>
    <xf numFmtId="165" fontId="8" fillId="0" borderId="16" xfId="10" applyNumberFormat="1" applyFont="1" applyFill="1" applyBorder="1" applyAlignment="1">
      <alignment horizontal="center"/>
    </xf>
    <xf numFmtId="164" fontId="8" fillId="0" borderId="16" xfId="10" quotePrefix="1" applyNumberFormat="1" applyFont="1" applyFill="1" applyBorder="1" applyAlignment="1" applyProtection="1">
      <alignment horizontal="right"/>
      <protection locked="0"/>
    </xf>
    <xf numFmtId="166" fontId="8" fillId="0" borderId="16" xfId="10" applyNumberFormat="1" applyFont="1" applyFill="1" applyBorder="1"/>
    <xf numFmtId="0" fontId="8" fillId="2" borderId="16" xfId="10" applyNumberFormat="1" applyFont="1" applyFill="1" applyBorder="1" applyAlignment="1">
      <alignment horizontal="center"/>
    </xf>
    <xf numFmtId="165" fontId="8" fillId="2" borderId="16" xfId="10" applyNumberFormat="1" applyFont="1" applyFill="1" applyBorder="1" applyAlignment="1">
      <alignment horizontal="center"/>
    </xf>
    <xf numFmtId="164" fontId="8" fillId="2" borderId="16" xfId="10" quotePrefix="1" applyNumberFormat="1" applyFont="1" applyFill="1" applyBorder="1" applyAlignment="1" applyProtection="1">
      <alignment horizontal="right"/>
      <protection locked="0"/>
    </xf>
    <xf numFmtId="166" fontId="8" fillId="2" borderId="16" xfId="10" applyNumberFormat="1" applyFont="1" applyFill="1" applyBorder="1"/>
    <xf numFmtId="164" fontId="8" fillId="3" borderId="16" xfId="10" applyNumberFormat="1" applyFont="1" applyFill="1" applyBorder="1"/>
    <xf numFmtId="4" fontId="8" fillId="3" borderId="16" xfId="10" applyNumberFormat="1" applyFont="1" applyFill="1" applyBorder="1"/>
    <xf numFmtId="164" fontId="8" fillId="2" borderId="16" xfId="10" applyNumberFormat="1" applyFont="1" applyFill="1" applyBorder="1"/>
    <xf numFmtId="4" fontId="8" fillId="2" borderId="16" xfId="10" applyNumberFormat="1" applyFont="1" applyFill="1" applyBorder="1"/>
    <xf numFmtId="164" fontId="8" fillId="2" borderId="16" xfId="10" applyNumberFormat="1" applyFont="1" applyFill="1" applyBorder="1" applyProtection="1">
      <protection locked="0"/>
    </xf>
    <xf numFmtId="4" fontId="8" fillId="2" borderId="16" xfId="10" applyNumberFormat="1" applyFont="1" applyFill="1" applyBorder="1" applyProtection="1">
      <protection locked="0"/>
    </xf>
    <xf numFmtId="164" fontId="8" fillId="0" borderId="16" xfId="10" applyNumberFormat="1" applyFont="1" applyFill="1" applyBorder="1" applyProtection="1">
      <protection locked="0"/>
    </xf>
    <xf numFmtId="164" fontId="8" fillId="0" borderId="16" xfId="10" applyNumberFormat="1" applyFont="1" applyFill="1" applyBorder="1"/>
    <xf numFmtId="4" fontId="8" fillId="0" borderId="16" xfId="10" applyNumberFormat="1" applyFont="1" applyFill="1" applyBorder="1" applyProtection="1">
      <protection locked="0"/>
    </xf>
    <xf numFmtId="4" fontId="8" fillId="0" borderId="16" xfId="10" applyNumberFormat="1" applyFont="1" applyFill="1" applyBorder="1"/>
    <xf numFmtId="164" fontId="8" fillId="0" borderId="16" xfId="9" applyNumberFormat="1" applyFont="1" applyBorder="1" applyProtection="1">
      <protection locked="0"/>
    </xf>
    <xf numFmtId="4" fontId="8" fillId="0" borderId="16" xfId="9" applyNumberFormat="1" applyFont="1" applyBorder="1" applyProtection="1">
      <protection locked="0"/>
    </xf>
    <xf numFmtId="0" fontId="8" fillId="2" borderId="18" xfId="10" applyNumberFormat="1" applyFont="1" applyFill="1" applyBorder="1" applyAlignment="1">
      <alignment horizontal="center"/>
    </xf>
    <xf numFmtId="165" fontId="8" fillId="2" borderId="18" xfId="10" applyNumberFormat="1" applyFont="1" applyFill="1" applyBorder="1" applyAlignment="1">
      <alignment horizontal="center"/>
    </xf>
    <xf numFmtId="164" fontId="8" fillId="2" borderId="18" xfId="10" applyNumberFormat="1" applyFont="1" applyFill="1" applyBorder="1" applyProtection="1">
      <protection locked="0"/>
    </xf>
    <xf numFmtId="164" fontId="8" fillId="2" borderId="18" xfId="10" applyNumberFormat="1" applyFont="1" applyFill="1" applyBorder="1"/>
    <xf numFmtId="4" fontId="8" fillId="2" borderId="18" xfId="10" applyNumberFormat="1" applyFont="1" applyFill="1" applyBorder="1" applyProtection="1">
      <protection locked="0"/>
    </xf>
    <xf numFmtId="4" fontId="8" fillId="2" borderId="18" xfId="10" applyNumberFormat="1" applyFont="1" applyFill="1" applyBorder="1"/>
    <xf numFmtId="166" fontId="8" fillId="2" borderId="18" xfId="10" applyNumberFormat="1" applyFont="1" applyFill="1" applyBorder="1"/>
    <xf numFmtId="0" fontId="8" fillId="3" borderId="18" xfId="10" applyNumberFormat="1" applyFont="1" applyFill="1" applyBorder="1" applyAlignment="1">
      <alignment horizontal="center"/>
    </xf>
    <xf numFmtId="165" fontId="8" fillId="3" borderId="18" xfId="10" applyNumberFormat="1" applyFont="1" applyFill="1" applyBorder="1" applyAlignment="1">
      <alignment horizontal="center"/>
    </xf>
    <xf numFmtId="164" fontId="8" fillId="3" borderId="18" xfId="10" applyNumberFormat="1" applyFont="1" applyFill="1" applyBorder="1" applyProtection="1">
      <protection locked="0"/>
    </xf>
    <xf numFmtId="164" fontId="8" fillId="3" borderId="18" xfId="10" applyNumberFormat="1" applyFont="1" applyFill="1" applyBorder="1"/>
    <xf numFmtId="4" fontId="8" fillId="3" borderId="18" xfId="10" applyNumberFormat="1" applyFont="1" applyFill="1" applyBorder="1" applyProtection="1">
      <protection locked="0"/>
    </xf>
    <xf numFmtId="4" fontId="8" fillId="3" borderId="18" xfId="10" applyNumberFormat="1" applyFont="1" applyFill="1" applyBorder="1"/>
    <xf numFmtId="166" fontId="8" fillId="3" borderId="18" xfId="10" applyNumberFormat="1" applyFont="1" applyFill="1" applyBorder="1"/>
    <xf numFmtId="164" fontId="8" fillId="3" borderId="21" xfId="10" applyNumberFormat="1" applyFont="1" applyFill="1" applyBorder="1" applyProtection="1">
      <protection locked="0"/>
    </xf>
    <xf numFmtId="4" fontId="8" fillId="3" borderId="21" xfId="10" applyNumberFormat="1" applyFont="1" applyFill="1" applyBorder="1" applyProtection="1">
      <protection locked="0"/>
    </xf>
    <xf numFmtId="0" fontId="8" fillId="0" borderId="0" xfId="10" applyNumberFormat="1" applyFont="1" applyFill="1"/>
    <xf numFmtId="3" fontId="8" fillId="0" borderId="0" xfId="10" applyNumberFormat="1" applyFont="1" applyFill="1"/>
    <xf numFmtId="166" fontId="8" fillId="0" borderId="0" xfId="10" applyNumberFormat="1" applyFont="1" applyFill="1" applyBorder="1"/>
    <xf numFmtId="0" fontId="8" fillId="3" borderId="0" xfId="9" applyFont="1" applyFill="1"/>
    <xf numFmtId="0" fontId="8" fillId="3" borderId="14" xfId="9" applyFont="1" applyFill="1" applyBorder="1"/>
    <xf numFmtId="0" fontId="8" fillId="3" borderId="9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 wrapText="1"/>
    </xf>
    <xf numFmtId="3" fontId="8" fillId="3" borderId="7" xfId="0" applyNumberFormat="1" applyFont="1" applyFill="1" applyBorder="1" applyAlignment="1">
      <alignment vertical="center" wrapText="1"/>
    </xf>
    <xf numFmtId="166" fontId="8" fillId="3" borderId="7" xfId="10" applyNumberFormat="1" applyFont="1" applyFill="1" applyBorder="1" applyAlignment="1">
      <alignment vertical="center"/>
    </xf>
    <xf numFmtId="0" fontId="8" fillId="3" borderId="9" xfId="10" quotePrefix="1" applyNumberFormat="1" applyFont="1" applyFill="1" applyBorder="1" applyAlignment="1">
      <alignment horizontal="center" vertical="center" wrapText="1"/>
    </xf>
    <xf numFmtId="0" fontId="8" fillId="3" borderId="6" xfId="10" quotePrefix="1" applyNumberFormat="1" applyFont="1" applyFill="1" applyBorder="1" applyAlignment="1">
      <alignment horizontal="center" vertical="center" wrapText="1"/>
    </xf>
    <xf numFmtId="0" fontId="8" fillId="3" borderId="9" xfId="10" quotePrefix="1" applyNumberFormat="1" applyFont="1" applyFill="1" applyBorder="1" applyAlignment="1">
      <alignment horizontal="center" wrapText="1"/>
    </xf>
    <xf numFmtId="0" fontId="8" fillId="3" borderId="6" xfId="10" quotePrefix="1" applyNumberFormat="1" applyFont="1" applyFill="1" applyBorder="1" applyAlignment="1">
      <alignment horizontal="center" wrapText="1"/>
    </xf>
    <xf numFmtId="3" fontId="8" fillId="3" borderId="2" xfId="10" applyNumberFormat="1" applyFont="1" applyFill="1" applyBorder="1" applyAlignment="1">
      <alignment horizontal="center" vertical="center"/>
    </xf>
    <xf numFmtId="3" fontId="8" fillId="3" borderId="2" xfId="10" applyNumberFormat="1" applyFont="1" applyFill="1" applyBorder="1" applyAlignment="1">
      <alignment horizontal="centerContinuous" vertical="center"/>
    </xf>
    <xf numFmtId="3" fontId="8" fillId="3" borderId="4" xfId="10" applyNumberFormat="1" applyFont="1" applyFill="1" applyBorder="1" applyAlignment="1">
      <alignment horizontal="centerContinuous" vertical="center"/>
    </xf>
    <xf numFmtId="3" fontId="8" fillId="3" borderId="5" xfId="10" applyNumberFormat="1" applyFont="1" applyFill="1" applyBorder="1" applyAlignment="1">
      <alignment horizontal="centerContinuous" vertical="center"/>
    </xf>
    <xf numFmtId="3" fontId="8" fillId="3" borderId="12" xfId="10" applyNumberFormat="1" applyFont="1" applyFill="1" applyBorder="1" applyAlignment="1">
      <alignment horizontal="centerContinuous" vertical="center"/>
    </xf>
    <xf numFmtId="3" fontId="8" fillId="3" borderId="13" xfId="10" applyNumberFormat="1" applyFont="1" applyFill="1" applyBorder="1" applyAlignment="1">
      <alignment horizontal="centerContinuous" vertical="center"/>
    </xf>
    <xf numFmtId="3" fontId="8" fillId="3" borderId="22" xfId="10" applyNumberFormat="1" applyFont="1" applyFill="1" applyBorder="1" applyAlignment="1">
      <alignment horizontal="centerContinuous" vertical="center"/>
    </xf>
    <xf numFmtId="166" fontId="8" fillId="3" borderId="3" xfId="10" applyNumberFormat="1" applyFont="1" applyFill="1" applyBorder="1" applyAlignment="1">
      <alignment horizontal="centerContinuous" vertical="center"/>
    </xf>
    <xf numFmtId="166" fontId="8" fillId="3" borderId="5" xfId="10" applyNumberFormat="1" applyFont="1" applyFill="1" applyBorder="1" applyAlignment="1">
      <alignment horizontal="centerContinuous" vertical="center"/>
    </xf>
    <xf numFmtId="166" fontId="8" fillId="3" borderId="11" xfId="10" applyNumberFormat="1" applyFont="1" applyFill="1" applyBorder="1" applyAlignment="1">
      <alignment horizontal="center" vertical="center"/>
    </xf>
    <xf numFmtId="166" fontId="8" fillId="3" borderId="11" xfId="10" applyNumberFormat="1" applyFont="1" applyFill="1" applyBorder="1" applyAlignment="1">
      <alignment horizontal="center"/>
    </xf>
    <xf numFmtId="3" fontId="8" fillId="3" borderId="11" xfId="10" quotePrefix="1" applyNumberFormat="1" applyFont="1" applyFill="1" applyBorder="1" applyAlignment="1">
      <alignment horizontal="center" wrapText="1"/>
    </xf>
    <xf numFmtId="3" fontId="8" fillId="3" borderId="11" xfId="10" applyNumberFormat="1" applyFont="1" applyFill="1" applyBorder="1" applyAlignment="1">
      <alignment horizontal="center" wrapText="1"/>
    </xf>
    <xf numFmtId="3" fontId="8" fillId="3" borderId="6" xfId="10" applyNumberFormat="1" applyFont="1" applyFill="1" applyBorder="1" applyAlignment="1">
      <alignment horizontal="center" wrapText="1"/>
    </xf>
    <xf numFmtId="3" fontId="8" fillId="3" borderId="8" xfId="10" applyNumberFormat="1" applyFont="1" applyFill="1" applyBorder="1" applyAlignment="1">
      <alignment horizontal="center" wrapText="1"/>
    </xf>
    <xf numFmtId="166" fontId="11" fillId="0" borderId="17" xfId="10" quotePrefix="1" applyNumberFormat="1" applyFont="1" applyFill="1" applyBorder="1" applyAlignment="1">
      <alignment horizontal="centerContinuous" vertical="center"/>
    </xf>
    <xf numFmtId="3" fontId="11" fillId="0" borderId="17" xfId="10" quotePrefix="1" applyNumberFormat="1" applyFont="1" applyFill="1" applyBorder="1" applyAlignment="1">
      <alignment horizontal="centerContinuous" vertical="center"/>
    </xf>
    <xf numFmtId="166" fontId="8" fillId="0" borderId="17" xfId="9" applyNumberFormat="1" applyFont="1" applyBorder="1"/>
    <xf numFmtId="166" fontId="8" fillId="0" borderId="16" xfId="0" applyNumberFormat="1" applyFont="1" applyBorder="1"/>
    <xf numFmtId="166" fontId="8" fillId="0" borderId="16" xfId="9" applyNumberFormat="1" applyFont="1" applyBorder="1"/>
    <xf numFmtId="166" fontId="8" fillId="2" borderId="16" xfId="0" applyNumberFormat="1" applyFont="1" applyFill="1" applyBorder="1"/>
    <xf numFmtId="166" fontId="8" fillId="2" borderId="16" xfId="9" applyNumberFormat="1" applyFont="1" applyFill="1" applyBorder="1"/>
    <xf numFmtId="0" fontId="8" fillId="0" borderId="0" xfId="10" applyNumberFormat="1" applyFont="1" applyFill="1" applyBorder="1"/>
    <xf numFmtId="164" fontId="8" fillId="0" borderId="16" xfId="10" quotePrefix="1" applyNumberFormat="1" applyFont="1" applyFill="1" applyBorder="1" applyAlignment="1">
      <alignment horizontal="right"/>
    </xf>
    <xf numFmtId="164" fontId="8" fillId="2" borderId="16" xfId="10" applyNumberFormat="1" applyFont="1" applyFill="1" applyBorder="1" applyAlignment="1" applyProtection="1">
      <alignment horizontal="right"/>
      <protection locked="0"/>
    </xf>
    <xf numFmtId="164" fontId="8" fillId="2" borderId="16" xfId="10" applyNumberFormat="1" applyFont="1" applyFill="1" applyBorder="1" applyAlignment="1">
      <alignment horizontal="right"/>
    </xf>
    <xf numFmtId="4" fontId="8" fillId="2" borderId="16" xfId="10" applyNumberFormat="1" applyFont="1" applyFill="1" applyBorder="1" applyAlignment="1">
      <alignment horizontal="right"/>
    </xf>
    <xf numFmtId="166" fontId="8" fillId="2" borderId="16" xfId="11" applyNumberFormat="1" applyFont="1" applyFill="1" applyBorder="1" applyAlignment="1">
      <alignment horizontal="right"/>
    </xf>
    <xf numFmtId="164" fontId="8" fillId="2" borderId="16" xfId="11" applyNumberFormat="1" applyFont="1" applyFill="1" applyBorder="1" applyAlignment="1" applyProtection="1">
      <alignment horizontal="right"/>
      <protection locked="0"/>
    </xf>
    <xf numFmtId="164" fontId="8" fillId="0" borderId="16" xfId="11" applyNumberFormat="1" applyFont="1" applyBorder="1" applyAlignment="1">
      <alignment horizontal="right"/>
    </xf>
    <xf numFmtId="164" fontId="8" fillId="0" borderId="16" xfId="11" applyNumberFormat="1" applyFont="1" applyBorder="1" applyAlignment="1" applyProtection="1">
      <alignment horizontal="right"/>
      <protection locked="0"/>
    </xf>
    <xf numFmtId="164" fontId="8" fillId="0" borderId="16" xfId="10" applyNumberFormat="1" applyFont="1" applyFill="1" applyBorder="1" applyAlignment="1">
      <alignment horizontal="right"/>
    </xf>
    <xf numFmtId="4" fontId="8" fillId="0" borderId="16" xfId="10" applyNumberFormat="1" applyFont="1" applyFill="1" applyBorder="1" applyAlignment="1">
      <alignment horizontal="right"/>
    </xf>
    <xf numFmtId="166" fontId="8" fillId="0" borderId="16" xfId="11" applyNumberFormat="1" applyFont="1" applyBorder="1" applyAlignment="1">
      <alignment horizontal="right"/>
    </xf>
    <xf numFmtId="164" fontId="8" fillId="2" borderId="18" xfId="11" applyNumberFormat="1" applyFont="1" applyFill="1" applyBorder="1" applyAlignment="1" applyProtection="1">
      <alignment horizontal="right"/>
      <protection locked="0"/>
    </xf>
    <xf numFmtId="164" fontId="8" fillId="2" borderId="18" xfId="10" applyNumberFormat="1" applyFont="1" applyFill="1" applyBorder="1" applyAlignment="1">
      <alignment horizontal="right"/>
    </xf>
    <xf numFmtId="4" fontId="8" fillId="2" borderId="18" xfId="10" applyNumberFormat="1" applyFont="1" applyFill="1" applyBorder="1" applyAlignment="1">
      <alignment horizontal="right"/>
    </xf>
    <xf numFmtId="166" fontId="8" fillId="2" borderId="18" xfId="11" applyNumberFormat="1" applyFont="1" applyFill="1" applyBorder="1" applyAlignment="1">
      <alignment horizontal="right"/>
    </xf>
    <xf numFmtId="164" fontId="8" fillId="3" borderId="18" xfId="11" applyNumberFormat="1" applyFont="1" applyFill="1" applyBorder="1" applyAlignment="1" applyProtection="1">
      <alignment horizontal="right"/>
      <protection locked="0"/>
    </xf>
    <xf numFmtId="164" fontId="8" fillId="3" borderId="18" xfId="10" applyNumberFormat="1" applyFont="1" applyFill="1" applyBorder="1" applyAlignment="1">
      <alignment horizontal="right"/>
    </xf>
    <xf numFmtId="4" fontId="8" fillId="3" borderId="18" xfId="10" applyNumberFormat="1" applyFont="1" applyFill="1" applyBorder="1" applyAlignment="1">
      <alignment horizontal="right"/>
    </xf>
    <xf numFmtId="166" fontId="8" fillId="3" borderId="18" xfId="11" applyNumberFormat="1" applyFont="1" applyFill="1" applyBorder="1" applyAlignment="1">
      <alignment horizontal="right"/>
    </xf>
    <xf numFmtId="0" fontId="8" fillId="3" borderId="16" xfId="10" applyNumberFormat="1" applyFont="1" applyFill="1" applyBorder="1" applyAlignment="1">
      <alignment horizontal="center"/>
    </xf>
    <xf numFmtId="165" fontId="8" fillId="3" borderId="16" xfId="10" applyNumberFormat="1" applyFont="1" applyFill="1" applyBorder="1" applyAlignment="1">
      <alignment horizontal="center"/>
    </xf>
    <xf numFmtId="164" fontId="8" fillId="3" borderId="16" xfId="11" applyNumberFormat="1" applyFont="1" applyFill="1" applyBorder="1" applyAlignment="1" applyProtection="1">
      <alignment horizontal="right"/>
      <protection locked="0"/>
    </xf>
    <xf numFmtId="164" fontId="8" fillId="3" borderId="16" xfId="10" applyNumberFormat="1" applyFont="1" applyFill="1" applyBorder="1" applyAlignment="1">
      <alignment horizontal="right"/>
    </xf>
    <xf numFmtId="4" fontId="8" fillId="3" borderId="16" xfId="10" applyNumberFormat="1" applyFont="1" applyFill="1" applyBorder="1" applyAlignment="1">
      <alignment horizontal="right"/>
    </xf>
    <xf numFmtId="166" fontId="8" fillId="3" borderId="16" xfId="11" applyNumberFormat="1" applyFont="1" applyFill="1" applyBorder="1" applyAlignment="1">
      <alignment horizontal="right"/>
    </xf>
    <xf numFmtId="49" fontId="8" fillId="3" borderId="20" xfId="10" applyNumberFormat="1" applyFont="1" applyFill="1" applyBorder="1" applyAlignment="1">
      <alignment horizontal="center"/>
    </xf>
    <xf numFmtId="165" fontId="8" fillId="3" borderId="20" xfId="10" applyNumberFormat="1" applyFont="1" applyFill="1" applyBorder="1" applyAlignment="1">
      <alignment horizontal="center"/>
    </xf>
    <xf numFmtId="166" fontId="8" fillId="0" borderId="0" xfId="10" applyNumberFormat="1" applyFont="1" applyFill="1"/>
    <xf numFmtId="166" fontId="8" fillId="3" borderId="6" xfId="0" applyNumberFormat="1" applyFont="1" applyFill="1" applyBorder="1" applyAlignment="1">
      <alignment vertical="center"/>
    </xf>
    <xf numFmtId="166" fontId="8" fillId="3" borderId="0" xfId="0" applyNumberFormat="1" applyFont="1" applyFill="1" applyAlignment="1">
      <alignment vertical="center"/>
    </xf>
    <xf numFmtId="3" fontId="8" fillId="3" borderId="14" xfId="10" applyNumberFormat="1" applyFont="1" applyFill="1" applyBorder="1" applyAlignment="1">
      <alignment horizontal="centerContinuous" vertical="center"/>
    </xf>
    <xf numFmtId="166" fontId="8" fillId="3" borderId="14" xfId="0" applyNumberFormat="1" applyFont="1" applyFill="1" applyBorder="1" applyAlignment="1">
      <alignment horizontal="centerContinuous" vertical="center"/>
    </xf>
    <xf numFmtId="166" fontId="8" fillId="3" borderId="1" xfId="0" applyNumberFormat="1" applyFont="1" applyFill="1" applyBorder="1" applyAlignment="1">
      <alignment horizontal="centerContinuous" vertical="center"/>
    </xf>
    <xf numFmtId="166" fontId="8" fillId="3" borderId="11" xfId="0" applyNumberFormat="1" applyFont="1" applyFill="1" applyBorder="1" applyAlignment="1">
      <alignment horizontal="center"/>
    </xf>
    <xf numFmtId="166" fontId="8" fillId="3" borderId="15" xfId="0" applyNumberFormat="1" applyFont="1" applyFill="1" applyBorder="1" applyAlignment="1">
      <alignment horizontal="center"/>
    </xf>
    <xf numFmtId="166" fontId="8" fillId="3" borderId="11" xfId="10" applyNumberFormat="1" applyFont="1" applyFill="1" applyBorder="1" applyAlignment="1">
      <alignment horizontal="center" vertical="center" wrapText="1"/>
    </xf>
    <xf numFmtId="166" fontId="8" fillId="3" borderId="2" xfId="10" applyNumberFormat="1" applyFont="1" applyFill="1" applyBorder="1" applyAlignment="1">
      <alignment horizontal="centerContinuous" vertical="center"/>
    </xf>
    <xf numFmtId="3" fontId="8" fillId="3" borderId="23" xfId="10" applyNumberFormat="1" applyFont="1" applyFill="1" applyBorder="1" applyAlignment="1">
      <alignment horizontal="centerContinuous" vertical="center"/>
    </xf>
    <xf numFmtId="3" fontId="8" fillId="3" borderId="11" xfId="10" quotePrefix="1" applyNumberFormat="1" applyFont="1" applyFill="1" applyBorder="1" applyAlignment="1">
      <alignment horizontal="center" vertical="center" wrapText="1"/>
    </xf>
    <xf numFmtId="3" fontId="8" fillId="3" borderId="8" xfId="10" quotePrefix="1" applyNumberFormat="1" applyFont="1" applyFill="1" applyBorder="1" applyAlignment="1">
      <alignment horizontal="center" vertical="center" wrapText="1"/>
    </xf>
    <xf numFmtId="3" fontId="8" fillId="3" borderId="11" xfId="10" applyNumberFormat="1" applyFont="1" applyFill="1" applyBorder="1" applyAlignment="1">
      <alignment horizontal="center" vertical="center" wrapText="1"/>
    </xf>
    <xf numFmtId="3" fontId="12" fillId="3" borderId="2" xfId="10" applyNumberFormat="1" applyFont="1" applyFill="1" applyBorder="1" applyAlignment="1">
      <alignment horizontal="centerContinuous" vertical="center"/>
    </xf>
    <xf numFmtId="3" fontId="12" fillId="3" borderId="4" xfId="10" applyNumberFormat="1" applyFont="1" applyFill="1" applyBorder="1" applyAlignment="1">
      <alignment horizontal="centerContinuous" vertical="center"/>
    </xf>
    <xf numFmtId="3" fontId="12" fillId="3" borderId="5" xfId="10" applyNumberFormat="1" applyFont="1" applyFill="1" applyBorder="1" applyAlignment="1">
      <alignment horizontal="centerContinuous" vertical="center"/>
    </xf>
    <xf numFmtId="3" fontId="8" fillId="3" borderId="6" xfId="10" quotePrefix="1" applyNumberFormat="1" applyFont="1" applyFill="1" applyBorder="1" applyAlignment="1">
      <alignment horizontal="center" wrapText="1"/>
    </xf>
    <xf numFmtId="166" fontId="8" fillId="3" borderId="7" xfId="10" quotePrefix="1" applyNumberFormat="1" applyFont="1" applyFill="1" applyBorder="1" applyAlignment="1">
      <alignment horizontal="center" vertical="center"/>
    </xf>
    <xf numFmtId="165" fontId="15" fillId="0" borderId="24" xfId="10" quotePrefix="1" applyNumberFormat="1" applyFont="1" applyFill="1" applyBorder="1" applyAlignment="1">
      <alignment horizontal="center" vertical="center"/>
    </xf>
    <xf numFmtId="3" fontId="15" fillId="0" borderId="24" xfId="10" quotePrefix="1" applyNumberFormat="1" applyFont="1" applyFill="1" applyBorder="1" applyAlignment="1">
      <alignment horizontal="centerContinuous" vertical="center"/>
    </xf>
    <xf numFmtId="3" fontId="15" fillId="0" borderId="24" xfId="10" applyNumberFormat="1" applyFont="1" applyFill="1" applyBorder="1" applyAlignment="1">
      <alignment horizontal="centerContinuous" vertical="center"/>
    </xf>
    <xf numFmtId="166" fontId="15" fillId="0" borderId="24" xfId="10" quotePrefix="1" applyNumberFormat="1" applyFont="1" applyFill="1" applyBorder="1" applyAlignment="1">
      <alignment horizontal="centerContinuous" vertical="center"/>
    </xf>
    <xf numFmtId="166" fontId="15" fillId="0" borderId="24" xfId="10" applyNumberFormat="1" applyFont="1" applyFill="1" applyBorder="1" applyAlignment="1">
      <alignment horizontal="centerContinuous" vertical="center"/>
    </xf>
    <xf numFmtId="166" fontId="8" fillId="0" borderId="16" xfId="9" applyNumberFormat="1" applyFont="1" applyBorder="1" applyAlignment="1">
      <alignment horizontal="center"/>
    </xf>
    <xf numFmtId="166" fontId="8" fillId="2" borderId="16" xfId="9" applyNumberFormat="1" applyFont="1" applyFill="1" applyBorder="1" applyAlignment="1">
      <alignment horizontal="center"/>
    </xf>
    <xf numFmtId="166" fontId="8" fillId="2" borderId="18" xfId="9" applyNumberFormat="1" applyFont="1" applyFill="1" applyBorder="1" applyAlignment="1">
      <alignment horizontal="center"/>
    </xf>
    <xf numFmtId="166" fontId="8" fillId="3" borderId="16" xfId="9" applyNumberFormat="1" applyFont="1" applyFill="1" applyBorder="1" applyAlignment="1">
      <alignment horizontal="center"/>
    </xf>
    <xf numFmtId="166" fontId="8" fillId="3" borderId="20" xfId="9" applyNumberFormat="1" applyFont="1" applyFill="1" applyBorder="1" applyAlignment="1">
      <alignment horizontal="center"/>
    </xf>
    <xf numFmtId="49" fontId="8" fillId="3" borderId="18" xfId="10" applyNumberFormat="1" applyFont="1" applyFill="1" applyBorder="1" applyAlignment="1">
      <alignment horizontal="center"/>
    </xf>
    <xf numFmtId="49" fontId="8" fillId="3" borderId="16" xfId="10" applyNumberFormat="1" applyFont="1" applyFill="1" applyBorder="1" applyAlignment="1">
      <alignment horizontal="center"/>
    </xf>
    <xf numFmtId="49" fontId="8" fillId="2" borderId="25" xfId="10" applyNumberFormat="1" applyFont="1" applyFill="1" applyBorder="1" applyAlignment="1">
      <alignment horizontal="center"/>
    </xf>
    <xf numFmtId="165" fontId="8" fillId="2" borderId="25" xfId="10" applyNumberFormat="1" applyFont="1" applyFill="1" applyBorder="1" applyAlignment="1">
      <alignment horizontal="center"/>
    </xf>
    <xf numFmtId="164" fontId="8" fillId="2" borderId="19" xfId="11" applyNumberFormat="1" applyFont="1" applyFill="1" applyBorder="1" applyAlignment="1" applyProtection="1">
      <alignment horizontal="right"/>
      <protection locked="0"/>
    </xf>
    <xf numFmtId="164" fontId="8" fillId="2" borderId="25" xfId="11" applyNumberFormat="1" applyFont="1" applyFill="1" applyBorder="1" applyAlignment="1" applyProtection="1">
      <alignment horizontal="right"/>
      <protection locked="0"/>
    </xf>
    <xf numFmtId="3" fontId="12" fillId="0" borderId="0" xfId="10" applyNumberFormat="1" applyFont="1" applyFill="1"/>
    <xf numFmtId="164" fontId="8" fillId="3" borderId="16" xfId="10" applyNumberFormat="1" applyFont="1" applyFill="1" applyBorder="1" applyProtection="1">
      <protection locked="0"/>
    </xf>
    <xf numFmtId="4" fontId="8" fillId="3" borderId="16" xfId="10" applyNumberFormat="1" applyFont="1" applyFill="1" applyBorder="1" applyProtection="1">
      <protection locked="0"/>
    </xf>
    <xf numFmtId="0" fontId="8" fillId="2" borderId="25" xfId="10" applyNumberFormat="1" applyFont="1" applyFill="1" applyBorder="1" applyAlignment="1">
      <alignment horizontal="center"/>
    </xf>
    <xf numFmtId="164" fontId="8" fillId="2" borderId="25" xfId="10" applyNumberFormat="1" applyFont="1" applyFill="1" applyBorder="1" applyProtection="1">
      <protection locked="0"/>
    </xf>
    <xf numFmtId="164" fontId="8" fillId="2" borderId="25" xfId="10" applyNumberFormat="1" applyFont="1" applyFill="1" applyBorder="1"/>
    <xf numFmtId="4" fontId="8" fillId="2" borderId="25" xfId="10" applyNumberFormat="1" applyFont="1" applyFill="1" applyBorder="1" applyProtection="1">
      <protection locked="0"/>
    </xf>
    <xf numFmtId="4" fontId="8" fillId="2" borderId="19" xfId="10" applyNumberFormat="1" applyFont="1" applyFill="1" applyBorder="1"/>
    <xf numFmtId="166" fontId="8" fillId="2" borderId="19" xfId="10" applyNumberFormat="1" applyFont="1" applyFill="1" applyBorder="1"/>
    <xf numFmtId="0" fontId="8" fillId="2" borderId="19" xfId="9" applyFont="1" applyFill="1" applyBorder="1" applyAlignment="1">
      <alignment horizontal="center"/>
    </xf>
    <xf numFmtId="165" fontId="8" fillId="2" borderId="19" xfId="9" applyNumberFormat="1" applyFont="1" applyFill="1" applyBorder="1" applyAlignment="1">
      <alignment horizontal="center"/>
    </xf>
    <xf numFmtId="166" fontId="8" fillId="2" borderId="19" xfId="9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165" fontId="8" fillId="2" borderId="19" xfId="0" applyNumberFormat="1" applyFont="1" applyFill="1" applyBorder="1" applyAlignment="1">
      <alignment horizontal="center"/>
    </xf>
    <xf numFmtId="166" fontId="8" fillId="2" borderId="19" xfId="0" applyNumberFormat="1" applyFont="1" applyFill="1" applyBorder="1" applyAlignment="1">
      <alignment horizontal="center"/>
    </xf>
    <xf numFmtId="166" fontId="8" fillId="0" borderId="26" xfId="9" applyNumberFormat="1" applyFont="1" applyBorder="1"/>
    <xf numFmtId="0" fontId="8" fillId="0" borderId="8" xfId="9" applyFont="1" applyBorder="1"/>
    <xf numFmtId="0" fontId="1" fillId="0" borderId="8" xfId="8" applyBorder="1"/>
    <xf numFmtId="166" fontId="11" fillId="0" borderId="26" xfId="9" quotePrefix="1" applyNumberFormat="1" applyFont="1" applyBorder="1" applyAlignment="1">
      <alignment horizontal="centerContinuous" vertical="center"/>
    </xf>
    <xf numFmtId="0" fontId="8" fillId="0" borderId="8" xfId="9" quotePrefix="1" applyFont="1" applyBorder="1" applyAlignment="1">
      <alignment horizontal="left"/>
    </xf>
    <xf numFmtId="0" fontId="8" fillId="0" borderId="8" xfId="0" applyFont="1" applyBorder="1"/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Normal 2" xfId="8" xr:uid="{00000000-0005-0000-0000-000008000000}"/>
    <cellStyle name="Normal_fruitdr" xfId="9" xr:uid="{00000000-0005-0000-0000-000009000000}"/>
    <cellStyle name="normal_fruitfr" xfId="10" xr:uid="{00000000-0005-0000-0000-00000A000000}"/>
    <cellStyle name="Normal_Raisins" xfId="11" xr:uid="{00000000-0005-0000-0000-00000B000000}"/>
    <cellStyle name="Total" xfId="1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tabSelected="1" workbookViewId="0"/>
  </sheetViews>
  <sheetFormatPr defaultColWidth="9.109375" defaultRowHeight="13.2"/>
  <cols>
    <col min="1" max="1" width="16.6640625" style="1" customWidth="1"/>
    <col min="2" max="2" width="11.109375" style="1" customWidth="1"/>
    <col min="3" max="16384" width="9.109375" style="1"/>
  </cols>
  <sheetData>
    <row r="1" spans="1:3" ht="13.8" customHeight="1">
      <c r="A1" t="s">
        <v>63</v>
      </c>
    </row>
    <row r="2" spans="1:3" ht="13.8" customHeight="1"/>
    <row r="3" spans="1:3" ht="13.8" customHeight="1">
      <c r="A3" s="2" t="s">
        <v>18</v>
      </c>
      <c r="B3" s="3" t="s">
        <v>62</v>
      </c>
      <c r="C3" s="2"/>
    </row>
    <row r="4" spans="1:3" ht="13.8" customHeight="1"/>
    <row r="5" spans="1:3" ht="13.8" customHeight="1">
      <c r="A5" s="54" t="s">
        <v>19</v>
      </c>
      <c r="B5" s="4" t="s">
        <v>27</v>
      </c>
    </row>
    <row r="6" spans="1:3" ht="13.8" customHeight="1">
      <c r="B6" s="5" t="s">
        <v>26</v>
      </c>
    </row>
    <row r="7" spans="1:3" ht="13.8" customHeight="1">
      <c r="B7" s="5" t="s">
        <v>30</v>
      </c>
    </row>
    <row r="8" spans="1:3" ht="13.8" customHeight="1">
      <c r="B8" s="5" t="s">
        <v>31</v>
      </c>
    </row>
    <row r="9" spans="1:3" ht="13.8" customHeight="1"/>
    <row r="10" spans="1:3" ht="13.8" customHeight="1">
      <c r="A10" s="54" t="s">
        <v>64</v>
      </c>
    </row>
    <row r="11" spans="1:3" ht="13.8" customHeight="1">
      <c r="A11" s="54" t="s">
        <v>76</v>
      </c>
    </row>
    <row r="12" spans="1:3" ht="13.8" customHeight="1"/>
    <row r="13" spans="1:3" ht="13.8" customHeight="1"/>
    <row r="14" spans="1:3" ht="13.8" customHeight="1"/>
    <row r="15" spans="1:3" ht="13.8" customHeight="1"/>
    <row r="16" spans="1:3" ht="13.8" customHeight="1"/>
    <row r="17" ht="13.8" customHeight="1"/>
    <row r="18" ht="13.8" customHeight="1"/>
    <row r="19" ht="13.8" customHeight="1"/>
    <row r="20" ht="13.8" customHeight="1"/>
    <row r="21" ht="13.8" customHeight="1"/>
    <row r="22" ht="13.8" customHeight="1"/>
    <row r="23" ht="13.8" customHeight="1"/>
    <row r="24" ht="13.8" customHeight="1"/>
    <row r="25" ht="13.8" customHeight="1"/>
    <row r="26" ht="13.8" customHeight="1"/>
    <row r="27" ht="13.8" customHeight="1"/>
    <row r="28" ht="13.8" customHeight="1"/>
    <row r="29" ht="13.8" customHeight="1"/>
    <row r="30" ht="13.8" customHeight="1"/>
  </sheetData>
  <phoneticPr fontId="4" type="noConversion"/>
  <hyperlinks>
    <hyperlink ref="B7" location="Prunes!A1" display="Dried plums (prunes): Supply and use" xr:uid="{00000000-0004-0000-0000-000000000000}"/>
    <hyperlink ref="B8" location="Raisins!A1" display="Raisins: Supply and use" xr:uid="{00000000-0004-0000-0000-000001000000}"/>
    <hyperlink ref="B5" location="PccProc!A1" display="Dried fruit: Per capita availability, processed weight" xr:uid="{00000000-0004-0000-0000-000002000000}"/>
    <hyperlink ref="B6" location="PccFresh!A1" display="Dried fruit: Per capita availability, fresh weight" xr:uid="{00000000-0004-0000-0000-00000300000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"/>
  <sheetViews>
    <sheetView workbookViewId="0">
      <pane ySplit="3" topLeftCell="A4" activePane="bottomLeft" state="frozen"/>
      <selection pane="bottomLeft"/>
    </sheetView>
  </sheetViews>
  <sheetFormatPr defaultColWidth="12.6640625" defaultRowHeight="13.2"/>
  <cols>
    <col min="1" max="1" width="12.77734375" style="2" customWidth="1"/>
    <col min="2" max="2" width="16.6640625" style="27" customWidth="1"/>
    <col min="3" max="10" width="12.77734375" style="26" customWidth="1"/>
    <col min="11" max="11" width="14.44140625" style="26" customWidth="1"/>
    <col min="12" max="16384" width="12.6640625" style="2"/>
  </cols>
  <sheetData>
    <row r="1" spans="1:12" s="3" customFormat="1" ht="16.2" customHeight="1" thickBot="1">
      <c r="A1" s="6" t="s">
        <v>27</v>
      </c>
      <c r="B1" s="6"/>
      <c r="C1" s="6"/>
      <c r="D1" s="6"/>
      <c r="E1" s="6"/>
      <c r="F1" s="6"/>
      <c r="G1" s="6"/>
      <c r="H1" s="6"/>
      <c r="I1" s="6"/>
      <c r="J1" s="7" t="s">
        <v>9</v>
      </c>
      <c r="K1" s="7"/>
    </row>
    <row r="2" spans="1:12" ht="51" customHeight="1" thickTop="1">
      <c r="A2" s="32" t="s">
        <v>32</v>
      </c>
      <c r="B2" s="28" t="s">
        <v>33</v>
      </c>
      <c r="C2" s="29" t="s">
        <v>5</v>
      </c>
      <c r="D2" s="29" t="s">
        <v>6</v>
      </c>
      <c r="E2" s="30" t="s">
        <v>34</v>
      </c>
      <c r="F2" s="29" t="s">
        <v>12</v>
      </c>
      <c r="G2" s="29" t="s">
        <v>7</v>
      </c>
      <c r="H2" s="29" t="s">
        <v>8</v>
      </c>
      <c r="I2" s="30" t="s">
        <v>35</v>
      </c>
      <c r="J2" s="29" t="s">
        <v>36</v>
      </c>
      <c r="K2" s="31" t="s">
        <v>68</v>
      </c>
      <c r="L2" s="212"/>
    </row>
    <row r="3" spans="1:12" ht="15" customHeight="1">
      <c r="A3" s="8"/>
      <c r="B3" s="37" t="s">
        <v>65</v>
      </c>
      <c r="C3" s="52" t="s">
        <v>69</v>
      </c>
      <c r="D3" s="52"/>
      <c r="E3" s="52"/>
      <c r="F3" s="52"/>
      <c r="G3" s="52"/>
      <c r="H3" s="52"/>
      <c r="I3" s="52"/>
      <c r="J3" s="52"/>
      <c r="K3" s="210"/>
      <c r="L3" s="212"/>
    </row>
    <row r="4" spans="1:12" ht="13.2" customHeight="1">
      <c r="A4" s="9">
        <v>1970</v>
      </c>
      <c r="B4" s="10">
        <v>203.84899999999999</v>
      </c>
      <c r="C4" s="11">
        <v>0.11388925135762257</v>
      </c>
      <c r="D4" s="11">
        <v>0.06</v>
      </c>
      <c r="E4" s="11">
        <v>0.26</v>
      </c>
      <c r="F4" s="11">
        <v>0.22</v>
      </c>
      <c r="G4" s="11">
        <v>0.02</v>
      </c>
      <c r="H4" s="11">
        <v>0.01</v>
      </c>
      <c r="I4" s="11">
        <f>Prunes!J7</f>
        <v>0.69</v>
      </c>
      <c r="J4" s="11">
        <f>Raisins!H6</f>
        <v>1.2646344696319343</v>
      </c>
      <c r="K4" s="11">
        <f>SUM(C4:J4)</f>
        <v>2.6385237209895567</v>
      </c>
    </row>
    <row r="5" spans="1:12" ht="13.2" customHeight="1">
      <c r="A5" s="12">
        <v>1971</v>
      </c>
      <c r="B5" s="13">
        <v>206.46599999999998</v>
      </c>
      <c r="C5" s="14">
        <v>6.1085878546588791E-2</v>
      </c>
      <c r="D5" s="14">
        <v>0.04</v>
      </c>
      <c r="E5" s="14">
        <v>0.26</v>
      </c>
      <c r="F5" s="14">
        <v>0.2</v>
      </c>
      <c r="G5" s="14">
        <v>0.02</v>
      </c>
      <c r="H5" s="14">
        <v>0.01</v>
      </c>
      <c r="I5" s="14">
        <f>Prunes!J8</f>
        <v>0.57999999999999996</v>
      </c>
      <c r="J5" s="14">
        <f>Raisins!H7</f>
        <v>1.3557889386145912</v>
      </c>
      <c r="K5" s="14">
        <f t="shared" ref="K5:K33" si="0">SUM(C5:J5)</f>
        <v>2.5268748171611799</v>
      </c>
    </row>
    <row r="6" spans="1:12" ht="13.2" customHeight="1">
      <c r="A6" s="12">
        <v>1972</v>
      </c>
      <c r="B6" s="13">
        <v>208.917</v>
      </c>
      <c r="C6" s="14">
        <v>8.0502611084784861E-2</v>
      </c>
      <c r="D6" s="14">
        <v>0.04</v>
      </c>
      <c r="E6" s="14">
        <v>0.25</v>
      </c>
      <c r="F6" s="14">
        <v>0.13</v>
      </c>
      <c r="G6" s="14">
        <v>0.02</v>
      </c>
      <c r="H6" s="14">
        <v>0.01</v>
      </c>
      <c r="I6" s="14">
        <f>Prunes!J9</f>
        <v>0.49</v>
      </c>
      <c r="J6" s="14">
        <f>Raisins!H8</f>
        <v>0.96553047382453339</v>
      </c>
      <c r="K6" s="14">
        <f t="shared" si="0"/>
        <v>1.9860330849093184</v>
      </c>
    </row>
    <row r="7" spans="1:12" ht="13.2" customHeight="1">
      <c r="A7" s="12">
        <v>1973</v>
      </c>
      <c r="B7" s="13">
        <v>210.98500000000001</v>
      </c>
      <c r="C7" s="14">
        <v>0.14142823897433465</v>
      </c>
      <c r="D7" s="14">
        <v>0.05</v>
      </c>
      <c r="E7" s="14">
        <v>0.33</v>
      </c>
      <c r="F7" s="14">
        <v>0.18</v>
      </c>
      <c r="G7" s="14">
        <v>0.01</v>
      </c>
      <c r="H7" s="14">
        <v>0.01</v>
      </c>
      <c r="I7" s="14">
        <f>Prunes!J10</f>
        <v>0.55000000000000004</v>
      </c>
      <c r="J7" s="14">
        <f>Raisins!H9</f>
        <v>1.3212347939426974</v>
      </c>
      <c r="K7" s="14">
        <f t="shared" si="0"/>
        <v>2.5926630329170322</v>
      </c>
    </row>
    <row r="8" spans="1:12" ht="13.2" customHeight="1">
      <c r="A8" s="12">
        <v>1974</v>
      </c>
      <c r="B8" s="13">
        <v>212.93199999999999</v>
      </c>
      <c r="C8" s="14">
        <v>0.11425529276952266</v>
      </c>
      <c r="D8" s="14">
        <v>0.03</v>
      </c>
      <c r="E8" s="14">
        <v>0.26</v>
      </c>
      <c r="F8" s="14">
        <v>0.16</v>
      </c>
      <c r="G8" s="14">
        <v>0.01</v>
      </c>
      <c r="H8" s="14">
        <v>0.01</v>
      </c>
      <c r="I8" s="14">
        <f>Prunes!J11</f>
        <v>0.51</v>
      </c>
      <c r="J8" s="14">
        <f>Raisins!H10</f>
        <v>1.3995257781827064</v>
      </c>
      <c r="K8" s="14">
        <f t="shared" si="0"/>
        <v>2.4937810709522292</v>
      </c>
    </row>
    <row r="9" spans="1:12" ht="13.2" customHeight="1">
      <c r="A9" s="12">
        <v>1975</v>
      </c>
      <c r="B9" s="13">
        <v>214.93100000000001</v>
      </c>
      <c r="C9" s="14">
        <v>0.13118105345436443</v>
      </c>
      <c r="D9" s="14">
        <v>0.05</v>
      </c>
      <c r="E9" s="14">
        <v>0.34</v>
      </c>
      <c r="F9" s="14">
        <v>0.16</v>
      </c>
      <c r="G9" s="14">
        <v>0.02</v>
      </c>
      <c r="H9" s="14">
        <v>0.01</v>
      </c>
      <c r="I9" s="14">
        <f>Prunes!J12</f>
        <v>0.6</v>
      </c>
      <c r="J9" s="14">
        <f>Raisins!H11</f>
        <v>1.3055146256240378</v>
      </c>
      <c r="K9" s="14">
        <f t="shared" si="0"/>
        <v>2.6166956790784024</v>
      </c>
    </row>
    <row r="10" spans="1:12" ht="13.2" customHeight="1">
      <c r="A10" s="9">
        <v>1976</v>
      </c>
      <c r="B10" s="10">
        <v>217.095</v>
      </c>
      <c r="C10" s="11">
        <v>0.13529203804785922</v>
      </c>
      <c r="D10" s="11">
        <v>0.06</v>
      </c>
      <c r="E10" s="11">
        <v>0.33</v>
      </c>
      <c r="F10" s="11">
        <v>0.17</v>
      </c>
      <c r="G10" s="11">
        <v>0.02</v>
      </c>
      <c r="H10" s="11">
        <v>0.01</v>
      </c>
      <c r="I10" s="11">
        <f>Prunes!J13</f>
        <v>0.53</v>
      </c>
      <c r="J10" s="11">
        <f>Raisins!H12</f>
        <v>1.2882287293581152</v>
      </c>
      <c r="K10" s="11">
        <f t="shared" si="0"/>
        <v>2.5435207674059743</v>
      </c>
    </row>
    <row r="11" spans="1:12" ht="13.2" customHeight="1">
      <c r="A11" s="9">
        <v>1977</v>
      </c>
      <c r="B11" s="10">
        <v>219.179</v>
      </c>
      <c r="C11" s="11">
        <v>0.12552170144037522</v>
      </c>
      <c r="D11" s="11">
        <v>0.06</v>
      </c>
      <c r="E11" s="11">
        <v>0.36</v>
      </c>
      <c r="F11" s="11">
        <v>0.16</v>
      </c>
      <c r="G11" s="11">
        <v>0.02</v>
      </c>
      <c r="H11" s="11">
        <v>0.01</v>
      </c>
      <c r="I11" s="11">
        <f>Prunes!J14</f>
        <v>0.49</v>
      </c>
      <c r="J11" s="11">
        <f>Raisins!H13</f>
        <v>1.2655830166211182</v>
      </c>
      <c r="K11" s="11">
        <f t="shared" si="0"/>
        <v>2.4911047180614934</v>
      </c>
    </row>
    <row r="12" spans="1:12" ht="13.2" customHeight="1">
      <c r="A12" s="9">
        <v>1978</v>
      </c>
      <c r="B12" s="10">
        <v>221.47699999999998</v>
      </c>
      <c r="C12" s="11">
        <v>0.12494583184709927</v>
      </c>
      <c r="D12" s="11">
        <v>0.04</v>
      </c>
      <c r="E12" s="11">
        <v>0.34</v>
      </c>
      <c r="F12" s="11">
        <v>0.17</v>
      </c>
      <c r="G12" s="11">
        <v>0.01</v>
      </c>
      <c r="H12" s="11">
        <v>0.01</v>
      </c>
      <c r="I12" s="11">
        <f>Prunes!J15</f>
        <v>0.43</v>
      </c>
      <c r="J12" s="11">
        <f>Raisins!H14</f>
        <v>1.1124245316669454</v>
      </c>
      <c r="K12" s="11">
        <f t="shared" si="0"/>
        <v>2.2373703635140449</v>
      </c>
    </row>
    <row r="13" spans="1:12" ht="13.2" customHeight="1">
      <c r="A13" s="9">
        <v>1979</v>
      </c>
      <c r="B13" s="10">
        <v>223.86500000000001</v>
      </c>
      <c r="C13" s="11">
        <v>0.13972296696669867</v>
      </c>
      <c r="D13" s="11">
        <v>0.06</v>
      </c>
      <c r="E13" s="11">
        <v>0.26</v>
      </c>
      <c r="F13" s="11">
        <v>0.17</v>
      </c>
      <c r="G13" s="11">
        <v>0.01</v>
      </c>
      <c r="H13" s="11">
        <v>0.01</v>
      </c>
      <c r="I13" s="11">
        <f>Prunes!J16</f>
        <v>0.38</v>
      </c>
      <c r="J13" s="11">
        <f>Raisins!H15</f>
        <v>1.3278838317736135</v>
      </c>
      <c r="K13" s="11">
        <f t="shared" si="0"/>
        <v>2.3576067987403122</v>
      </c>
    </row>
    <row r="14" spans="1:12" ht="13.2" customHeight="1">
      <c r="A14" s="9">
        <v>1980</v>
      </c>
      <c r="B14" s="10">
        <v>226.45099999999999</v>
      </c>
      <c r="C14" s="11">
        <v>0.10334125263301994</v>
      </c>
      <c r="D14" s="11">
        <v>0.03</v>
      </c>
      <c r="E14" s="11">
        <v>0.14000000000000001</v>
      </c>
      <c r="F14" s="11">
        <v>0.13</v>
      </c>
      <c r="G14" s="11">
        <v>0.01</v>
      </c>
      <c r="H14" s="11">
        <v>0.01</v>
      </c>
      <c r="I14" s="11">
        <f>Prunes!J17</f>
        <v>0.43</v>
      </c>
      <c r="J14" s="11">
        <f>Raisins!H16</f>
        <v>1.4800554777854815</v>
      </c>
      <c r="K14" s="11">
        <f t="shared" si="0"/>
        <v>2.3333967304185013</v>
      </c>
    </row>
    <row r="15" spans="1:12" ht="13.2" customHeight="1">
      <c r="A15" s="12">
        <v>1981</v>
      </c>
      <c r="B15" s="13">
        <v>228.93700000000001</v>
      </c>
      <c r="C15" s="14">
        <v>0.10320809218256551</v>
      </c>
      <c r="D15" s="14">
        <v>0.05</v>
      </c>
      <c r="E15" s="14">
        <v>0.18</v>
      </c>
      <c r="F15" s="14">
        <v>0.14000000000000001</v>
      </c>
      <c r="G15" s="14">
        <v>0.02</v>
      </c>
      <c r="H15" s="14">
        <v>0.01</v>
      </c>
      <c r="I15" s="14">
        <f>Prunes!J18</f>
        <v>0.46</v>
      </c>
      <c r="J15" s="14">
        <f>Raisins!H17</f>
        <v>1.5346033450250509</v>
      </c>
      <c r="K15" s="14">
        <f t="shared" si="0"/>
        <v>2.4978114372076163</v>
      </c>
    </row>
    <row r="16" spans="1:12" ht="13.2" customHeight="1">
      <c r="A16" s="12">
        <v>1982</v>
      </c>
      <c r="B16" s="13">
        <v>231.15700000000001</v>
      </c>
      <c r="C16" s="14">
        <v>0.10782162772487962</v>
      </c>
      <c r="D16" s="14">
        <v>0.08</v>
      </c>
      <c r="E16" s="14">
        <v>0.26</v>
      </c>
      <c r="F16" s="14">
        <v>0.14000000000000001</v>
      </c>
      <c r="G16" s="14">
        <v>0.02</v>
      </c>
      <c r="H16" s="14">
        <v>0.01</v>
      </c>
      <c r="I16" s="14">
        <f>Prunes!J19</f>
        <v>0.42</v>
      </c>
      <c r="J16" s="14">
        <f>Raisins!H18</f>
        <v>1.5330373944981117</v>
      </c>
      <c r="K16" s="14">
        <f t="shared" si="0"/>
        <v>2.5708590222229915</v>
      </c>
    </row>
    <row r="17" spans="1:11" ht="13.2" customHeight="1">
      <c r="A17" s="12">
        <v>1983</v>
      </c>
      <c r="B17" s="13">
        <v>233.322</v>
      </c>
      <c r="C17" s="14">
        <v>0.15247441304291923</v>
      </c>
      <c r="D17" s="14">
        <v>0.09</v>
      </c>
      <c r="E17" s="14">
        <v>0.25</v>
      </c>
      <c r="F17" s="14">
        <v>0.14000000000000001</v>
      </c>
      <c r="G17" s="14">
        <v>0.04</v>
      </c>
      <c r="H17" s="14">
        <v>0.01</v>
      </c>
      <c r="I17" s="14">
        <f>Prunes!J20</f>
        <v>0.47</v>
      </c>
      <c r="J17" s="14">
        <f>Raisins!H19</f>
        <v>1.5951886363051915</v>
      </c>
      <c r="K17" s="14">
        <f t="shared" si="0"/>
        <v>2.7476630493481107</v>
      </c>
    </row>
    <row r="18" spans="1:11" ht="13.2" customHeight="1">
      <c r="A18" s="12">
        <v>1984</v>
      </c>
      <c r="B18" s="13">
        <v>235.38499999999999</v>
      </c>
      <c r="C18" s="14">
        <v>0.15911700405718293</v>
      </c>
      <c r="D18" s="14">
        <v>0.09</v>
      </c>
      <c r="E18" s="14">
        <v>0.32</v>
      </c>
      <c r="F18" s="14">
        <v>0.13</v>
      </c>
      <c r="G18" s="14">
        <v>0.04</v>
      </c>
      <c r="H18" s="14">
        <v>0.01</v>
      </c>
      <c r="I18" s="14">
        <f>Prunes!J21</f>
        <v>0.48</v>
      </c>
      <c r="J18" s="14">
        <f>Raisins!H20</f>
        <v>1.9182398623531658</v>
      </c>
      <c r="K18" s="14">
        <f t="shared" si="0"/>
        <v>3.1473568664103491</v>
      </c>
    </row>
    <row r="19" spans="1:11" ht="13.2" customHeight="1">
      <c r="A19" s="12">
        <v>1985</v>
      </c>
      <c r="B19" s="13">
        <v>237.46799999999999</v>
      </c>
      <c r="C19" s="14">
        <v>0.14538411491232506</v>
      </c>
      <c r="D19" s="14">
        <v>0.03</v>
      </c>
      <c r="E19" s="14">
        <v>0.24</v>
      </c>
      <c r="F19" s="14">
        <v>0.13</v>
      </c>
      <c r="G19" s="14">
        <v>0.02</v>
      </c>
      <c r="H19" s="14">
        <v>0.01</v>
      </c>
      <c r="I19" s="14">
        <f>Prunes!J22</f>
        <v>0.49</v>
      </c>
      <c r="J19" s="14">
        <f>Raisins!H21</f>
        <v>1.9382746348981759</v>
      </c>
      <c r="K19" s="14">
        <f t="shared" si="0"/>
        <v>3.003658749810501</v>
      </c>
    </row>
    <row r="20" spans="1:11" ht="13.2" customHeight="1">
      <c r="A20" s="9">
        <v>1986</v>
      </c>
      <c r="B20" s="10">
        <v>239.63800000000001</v>
      </c>
      <c r="C20" s="11">
        <v>0.1046913260835093</v>
      </c>
      <c r="D20" s="11">
        <v>0.08</v>
      </c>
      <c r="E20" s="11">
        <v>0.15</v>
      </c>
      <c r="F20" s="11">
        <v>0.14000000000000001</v>
      </c>
      <c r="G20" s="11">
        <v>0.01</v>
      </c>
      <c r="H20" s="11">
        <v>0.01</v>
      </c>
      <c r="I20" s="11">
        <f>Prunes!J23</f>
        <v>0.46</v>
      </c>
      <c r="J20" s="11">
        <f>Raisins!H22</f>
        <v>1.8443829818309281</v>
      </c>
      <c r="K20" s="11">
        <f t="shared" si="0"/>
        <v>2.7990743079144371</v>
      </c>
    </row>
    <row r="21" spans="1:11" ht="13.2" customHeight="1">
      <c r="A21" s="9">
        <v>1987</v>
      </c>
      <c r="B21" s="10">
        <v>241.78399999999999</v>
      </c>
      <c r="C21" s="11">
        <v>0.15204655394897928</v>
      </c>
      <c r="D21" s="11">
        <v>0.05</v>
      </c>
      <c r="E21" s="11">
        <v>0.17</v>
      </c>
      <c r="F21" s="11">
        <v>0.18</v>
      </c>
      <c r="G21" s="11">
        <v>0.02</v>
      </c>
      <c r="H21" s="11">
        <v>0.01</v>
      </c>
      <c r="I21" s="11">
        <f>Prunes!J24</f>
        <v>0.64</v>
      </c>
      <c r="J21" s="11">
        <f>Raisins!H23</f>
        <v>1.8972268843265063</v>
      </c>
      <c r="K21" s="11">
        <f t="shared" si="0"/>
        <v>3.1192734382754859</v>
      </c>
    </row>
    <row r="22" spans="1:11" ht="13.2" customHeight="1">
      <c r="A22" s="9">
        <v>1988</v>
      </c>
      <c r="B22" s="10">
        <v>243.98099999999999</v>
      </c>
      <c r="C22" s="11">
        <v>0.15241254851812233</v>
      </c>
      <c r="D22" s="11">
        <v>0.08</v>
      </c>
      <c r="E22" s="11">
        <v>0.23</v>
      </c>
      <c r="F22" s="11">
        <v>0.15</v>
      </c>
      <c r="G22" s="11">
        <v>0.02</v>
      </c>
      <c r="H22" s="11">
        <v>0.01</v>
      </c>
      <c r="I22" s="11">
        <f>Prunes!J25</f>
        <v>0.6</v>
      </c>
      <c r="J22" s="11">
        <f>Raisins!H24</f>
        <v>2.0933985425094574</v>
      </c>
      <c r="K22" s="11">
        <f t="shared" si="0"/>
        <v>3.3358110910275798</v>
      </c>
    </row>
    <row r="23" spans="1:11" ht="13.2" customHeight="1">
      <c r="A23" s="9">
        <v>1989</v>
      </c>
      <c r="B23" s="10">
        <v>246.22399999999999</v>
      </c>
      <c r="C23" s="11">
        <v>0.13958021963740336</v>
      </c>
      <c r="D23" s="11">
        <v>0.1</v>
      </c>
      <c r="E23" s="11">
        <v>0.23</v>
      </c>
      <c r="F23" s="11">
        <v>0.16</v>
      </c>
      <c r="G23" s="11">
        <v>0.01</v>
      </c>
      <c r="H23" s="11">
        <v>0.01</v>
      </c>
      <c r="I23" s="11">
        <f>Prunes!J26</f>
        <v>0.74</v>
      </c>
      <c r="J23" s="11">
        <f>Raisins!H25</f>
        <v>1.9402448177269485</v>
      </c>
      <c r="K23" s="11">
        <f t="shared" si="0"/>
        <v>3.3298250373643521</v>
      </c>
    </row>
    <row r="24" spans="1:11" ht="13.2" customHeight="1">
      <c r="A24" s="9">
        <v>1990</v>
      </c>
      <c r="B24" s="10">
        <v>248.65899999999999</v>
      </c>
      <c r="C24" s="11">
        <v>9.6294523825801615E-2</v>
      </c>
      <c r="D24" s="11">
        <v>7.0000000000000007E-2</v>
      </c>
      <c r="E24" s="11">
        <v>0.23</v>
      </c>
      <c r="F24" s="11">
        <v>0.2</v>
      </c>
      <c r="G24" s="11">
        <v>0.01</v>
      </c>
      <c r="H24" s="11">
        <v>0.01</v>
      </c>
      <c r="I24" s="11">
        <f>Prunes!J27</f>
        <v>0.63</v>
      </c>
      <c r="J24" s="11">
        <f>Raisins!H26</f>
        <v>1.8170607096465445</v>
      </c>
      <c r="K24" s="11">
        <f t="shared" si="0"/>
        <v>3.063355233472346</v>
      </c>
    </row>
    <row r="25" spans="1:11" ht="13.2" customHeight="1">
      <c r="A25" s="12">
        <v>1991</v>
      </c>
      <c r="B25" s="13">
        <v>251.88900000000001</v>
      </c>
      <c r="C25" s="14">
        <v>9.9972606981646658E-2</v>
      </c>
      <c r="D25" s="14">
        <v>8.217905505996688E-2</v>
      </c>
      <c r="E25" s="14">
        <v>0.22271714922048996</v>
      </c>
      <c r="F25" s="14">
        <v>0.15602110453414006</v>
      </c>
      <c r="G25" s="14">
        <v>1.7698271857842143E-2</v>
      </c>
      <c r="H25" s="14">
        <v>1.1513007713715167E-2</v>
      </c>
      <c r="I25" s="14">
        <f>Prunes!J28</f>
        <v>0.64205304717554168</v>
      </c>
      <c r="J25" s="14">
        <f>Raisins!H27</f>
        <v>1.7917043618419219</v>
      </c>
      <c r="K25" s="14">
        <f t="shared" si="0"/>
        <v>3.0238586043852647</v>
      </c>
    </row>
    <row r="26" spans="1:11" ht="13.2" customHeight="1">
      <c r="A26" s="12">
        <v>1992</v>
      </c>
      <c r="B26" s="13">
        <v>255.214</v>
      </c>
      <c r="C26" s="14">
        <v>0.15181769025210215</v>
      </c>
      <c r="D26" s="14">
        <v>9.8862131387776539E-2</v>
      </c>
      <c r="E26" s="14">
        <v>0.16245190310876362</v>
      </c>
      <c r="F26" s="14">
        <v>0.15780874089979391</v>
      </c>
      <c r="G26" s="14">
        <v>1.6476368851238567E-2</v>
      </c>
      <c r="H26" s="14">
        <v>1.1754841035366399E-2</v>
      </c>
      <c r="I26" s="14">
        <f>Prunes!J29</f>
        <v>0.53454747780294176</v>
      </c>
      <c r="J26" s="14">
        <f>Raisins!H28</f>
        <v>1.6290019356304903</v>
      </c>
      <c r="K26" s="14">
        <f t="shared" si="0"/>
        <v>2.7627210889684735</v>
      </c>
    </row>
    <row r="27" spans="1:11" ht="13.2" customHeight="1">
      <c r="A27" s="12">
        <v>1993</v>
      </c>
      <c r="B27" s="13">
        <v>258.67899999999997</v>
      </c>
      <c r="C27" s="14">
        <v>0.18270520606620563</v>
      </c>
      <c r="D27" s="14">
        <v>9.1043339428403564E-2</v>
      </c>
      <c r="E27" s="14">
        <v>0.21376686936318762</v>
      </c>
      <c r="F27" s="14">
        <v>0.20867561727082604</v>
      </c>
      <c r="G27" s="14">
        <v>1.4574047371452651E-2</v>
      </c>
      <c r="H27" s="14">
        <v>1.1597385176222269E-2</v>
      </c>
      <c r="I27" s="14">
        <f>Prunes!J30</f>
        <v>0.43811364664313673</v>
      </c>
      <c r="J27" s="14">
        <f>Raisins!H29</f>
        <v>1.8668137251187773</v>
      </c>
      <c r="K27" s="14">
        <f t="shared" si="0"/>
        <v>3.0272898364382117</v>
      </c>
    </row>
    <row r="28" spans="1:11" ht="13.2" customHeight="1">
      <c r="A28" s="12">
        <v>1994</v>
      </c>
      <c r="B28" s="13">
        <v>261.91899999999998</v>
      </c>
      <c r="C28" s="14">
        <v>0.19393400249695519</v>
      </c>
      <c r="D28" s="14">
        <v>0.14747307373653687</v>
      </c>
      <c r="E28" s="14">
        <v>0.14874827713911554</v>
      </c>
      <c r="F28" s="14">
        <v>0.20704110812884899</v>
      </c>
      <c r="G28" s="14">
        <v>1.133556557561689E-2</v>
      </c>
      <c r="H28" s="14">
        <v>9.9267330739656167E-3</v>
      </c>
      <c r="I28" s="14">
        <f>Prunes!J31</f>
        <v>0.51711941478090584</v>
      </c>
      <c r="J28" s="14">
        <f>Raisins!H30</f>
        <v>1.7316825484214586</v>
      </c>
      <c r="K28" s="14">
        <f t="shared" si="0"/>
        <v>2.9672607233534034</v>
      </c>
    </row>
    <row r="29" spans="1:11" ht="13.2" customHeight="1">
      <c r="A29" s="12">
        <v>1995</v>
      </c>
      <c r="B29" s="13">
        <v>265.04399999999998</v>
      </c>
      <c r="C29" s="14">
        <v>0.15292743846304765</v>
      </c>
      <c r="D29" s="14">
        <v>0.12150058103560166</v>
      </c>
      <c r="E29" s="14">
        <v>0.17024720423778694</v>
      </c>
      <c r="F29" s="14">
        <v>0.12159867795535836</v>
      </c>
      <c r="G29" s="14">
        <v>1.1838766393504476E-2</v>
      </c>
      <c r="H29" s="14">
        <v>6.0367335234904401E-3</v>
      </c>
      <c r="I29" s="14">
        <f>Prunes!J32</f>
        <v>0.50648835665021674</v>
      </c>
      <c r="J29" s="14">
        <f>Raisins!H31</f>
        <v>1.6734723457237288</v>
      </c>
      <c r="K29" s="14">
        <f t="shared" si="0"/>
        <v>2.7641101039827349</v>
      </c>
    </row>
    <row r="30" spans="1:11" ht="13.2" customHeight="1">
      <c r="A30" s="9">
        <v>1996</v>
      </c>
      <c r="B30" s="10">
        <v>268.15100000000001</v>
      </c>
      <c r="C30" s="11">
        <v>0.15625524424671175</v>
      </c>
      <c r="D30" s="11">
        <v>9.8011941033223818E-2</v>
      </c>
      <c r="E30" s="11">
        <v>0.16095408930043148</v>
      </c>
      <c r="F30" s="11">
        <v>0.11605401434266513</v>
      </c>
      <c r="G30" s="11">
        <v>1.2768954805314914E-2</v>
      </c>
      <c r="H30" s="11">
        <v>5.2209389485774809E-3</v>
      </c>
      <c r="I30" s="11">
        <f>Prunes!J33</f>
        <v>0.67012317686676504</v>
      </c>
      <c r="J30" s="11">
        <f>Raisins!H32</f>
        <v>1.5880968066499845</v>
      </c>
      <c r="K30" s="11">
        <f t="shared" si="0"/>
        <v>2.8074851661936742</v>
      </c>
    </row>
    <row r="31" spans="1:11" ht="13.2" customHeight="1">
      <c r="A31" s="9">
        <v>1997</v>
      </c>
      <c r="B31" s="10">
        <v>271.36</v>
      </c>
      <c r="C31" s="11">
        <v>0.11975604363207547</v>
      </c>
      <c r="D31" s="11">
        <v>0.11065005896226414</v>
      </c>
      <c r="E31" s="11">
        <v>0.14770415683962265</v>
      </c>
      <c r="F31" s="11">
        <v>0.16205041273584905</v>
      </c>
      <c r="G31" s="11">
        <v>1.4110948555424529E-2</v>
      </c>
      <c r="H31" s="11">
        <v>5.89622641509434E-3</v>
      </c>
      <c r="I31" s="11">
        <f>Prunes!J34</f>
        <v>0.52737175707547146</v>
      </c>
      <c r="J31" s="11">
        <f>Raisins!H33</f>
        <v>1.597439668337264</v>
      </c>
      <c r="K31" s="11">
        <f t="shared" si="0"/>
        <v>2.6849792725530657</v>
      </c>
    </row>
    <row r="32" spans="1:11" ht="13.2" customHeight="1">
      <c r="A32" s="9">
        <v>1998</v>
      </c>
      <c r="B32" s="10">
        <v>274.62599999999998</v>
      </c>
      <c r="C32" s="11">
        <v>0.14913681151821023</v>
      </c>
      <c r="D32" s="11">
        <v>0.12001478738356891</v>
      </c>
      <c r="E32" s="11">
        <v>0.19667725925440419</v>
      </c>
      <c r="F32" s="11">
        <v>0.13208371020952134</v>
      </c>
      <c r="G32" s="11">
        <v>1.1399175606097019E-2</v>
      </c>
      <c r="H32" s="11">
        <v>8.0108948169510547E-3</v>
      </c>
      <c r="I32" s="11">
        <f>Prunes!J35</f>
        <v>0.54793693605121174</v>
      </c>
      <c r="J32" s="11">
        <f>Raisins!H34</f>
        <v>1.6418064174550115</v>
      </c>
      <c r="K32" s="11">
        <f t="shared" si="0"/>
        <v>2.8070659922949761</v>
      </c>
    </row>
    <row r="33" spans="1:11" ht="13.2" customHeight="1">
      <c r="A33" s="9">
        <v>1999</v>
      </c>
      <c r="B33" s="10">
        <v>277.79000000000002</v>
      </c>
      <c r="C33" s="11">
        <v>0.12476518953166062</v>
      </c>
      <c r="D33" s="11">
        <v>9.5811508693617459E-2</v>
      </c>
      <c r="E33" s="11">
        <v>0.17457132726160046</v>
      </c>
      <c r="F33" s="11">
        <v>0.1169523920947478</v>
      </c>
      <c r="G33" s="11">
        <v>1.4406476115050935E-2</v>
      </c>
      <c r="H33" s="11">
        <v>7.2716800460779722E-3</v>
      </c>
      <c r="I33" s="11">
        <f>Prunes!J36</f>
        <v>0.39843735195651392</v>
      </c>
      <c r="J33" s="11">
        <f>Raisins!H35</f>
        <v>1.5948780229669892</v>
      </c>
      <c r="K33" s="11">
        <f t="shared" si="0"/>
        <v>2.5270939486662582</v>
      </c>
    </row>
    <row r="34" spans="1:11" ht="13.2" customHeight="1">
      <c r="A34" s="9">
        <v>2000</v>
      </c>
      <c r="B34" s="10">
        <v>280.976</v>
      </c>
      <c r="C34" s="11">
        <v>9.7551951056317976E-2</v>
      </c>
      <c r="D34" s="11">
        <v>0.14201362393941119</v>
      </c>
      <c r="E34" s="11">
        <v>0.12243678819543308</v>
      </c>
      <c r="F34" s="11">
        <v>0.12785036088491544</v>
      </c>
      <c r="G34" s="11">
        <v>1.1109511132623427E-2</v>
      </c>
      <c r="H34" s="11">
        <v>4.2708274016286085E-3</v>
      </c>
      <c r="I34" s="11">
        <f>Prunes!J37</f>
        <v>0.46519843687717133</v>
      </c>
      <c r="J34" s="11">
        <f>Raisins!H36</f>
        <v>1.524098367832128</v>
      </c>
      <c r="K34" s="11">
        <f t="shared" ref="K34:K39" si="1">SUM(C34:J34)</f>
        <v>2.494529867319629</v>
      </c>
    </row>
    <row r="35" spans="1:11" ht="13.2" customHeight="1">
      <c r="A35" s="12">
        <v>2001</v>
      </c>
      <c r="B35" s="13">
        <v>283.92040200000002</v>
      </c>
      <c r="C35" s="14">
        <v>0.10502534087000903</v>
      </c>
      <c r="D35" s="14">
        <v>0.13115928527038362</v>
      </c>
      <c r="E35" s="14">
        <v>0.14379149477253839</v>
      </c>
      <c r="F35" s="14">
        <v>0.12849805347908741</v>
      </c>
      <c r="G35" s="14">
        <v>1.0418145294116622E-2</v>
      </c>
      <c r="H35" s="14">
        <v>3.5221139198020716E-3</v>
      </c>
      <c r="I35" s="14">
        <f>Prunes!J38</f>
        <v>0.45467913221678219</v>
      </c>
      <c r="J35" s="14">
        <f>Raisins!H37</f>
        <v>1.4833684266197962</v>
      </c>
      <c r="K35" s="14">
        <f t="shared" si="1"/>
        <v>2.4604619924425153</v>
      </c>
    </row>
    <row r="36" spans="1:11" ht="13.2" customHeight="1">
      <c r="A36" s="12">
        <v>2002</v>
      </c>
      <c r="B36" s="13">
        <v>286.78755999999998</v>
      </c>
      <c r="C36" s="14">
        <v>0.10148854085581677</v>
      </c>
      <c r="D36" s="14">
        <v>8.5985528800482144E-2</v>
      </c>
      <c r="E36" s="14">
        <v>0.18225882252354325</v>
      </c>
      <c r="F36" s="14">
        <v>0.15394551283884139</v>
      </c>
      <c r="G36" s="14">
        <v>1.1409490704547996E-2</v>
      </c>
      <c r="H36" s="14">
        <v>3.2079494661483923E-3</v>
      </c>
      <c r="I36" s="14">
        <f>Prunes!J39</f>
        <v>0.53594013980243793</v>
      </c>
      <c r="J36" s="14">
        <f>Raisins!H38</f>
        <v>1.5478475949235733</v>
      </c>
      <c r="K36" s="14">
        <f t="shared" si="1"/>
        <v>2.6220835799153912</v>
      </c>
    </row>
    <row r="37" spans="1:11" ht="13.2" customHeight="1">
      <c r="A37" s="12">
        <v>2003</v>
      </c>
      <c r="B37" s="13">
        <v>289.51758100000001</v>
      </c>
      <c r="C37" s="14">
        <v>8.0705271573818488E-2</v>
      </c>
      <c r="D37" s="14">
        <v>0.13364945716370849</v>
      </c>
      <c r="E37" s="14">
        <v>0.13712758604459324</v>
      </c>
      <c r="F37" s="14">
        <v>0.12269864191770796</v>
      </c>
      <c r="G37" s="14">
        <v>4.2815475858787318E-2</v>
      </c>
      <c r="H37" s="14">
        <v>4.2139064432152734E-3</v>
      </c>
      <c r="I37" s="14">
        <f>Prunes!J40</f>
        <v>0.44290972949444091</v>
      </c>
      <c r="J37" s="14">
        <f>Raisins!H39</f>
        <v>1.3789406454041904</v>
      </c>
      <c r="K37" s="14">
        <f t="shared" si="1"/>
        <v>2.3430607139004618</v>
      </c>
    </row>
    <row r="38" spans="1:11" ht="13.2" customHeight="1">
      <c r="A38" s="12">
        <v>2004</v>
      </c>
      <c r="B38" s="13">
        <v>292.19189</v>
      </c>
      <c r="C38" s="14">
        <v>8.8131289338660282E-2</v>
      </c>
      <c r="D38" s="14">
        <v>9.7003866192179392E-2</v>
      </c>
      <c r="E38" s="14">
        <v>0.12812859727215564</v>
      </c>
      <c r="F38" s="14">
        <v>0.12306755331231131</v>
      </c>
      <c r="G38" s="14">
        <v>3.8550926242340265E-2</v>
      </c>
      <c r="H38" s="14">
        <v>4.2437865061894769E-3</v>
      </c>
      <c r="I38" s="14">
        <f>Prunes!J41</f>
        <v>0.36111553209082353</v>
      </c>
      <c r="J38" s="14">
        <f>Raisins!H40</f>
        <v>1.5221618950478062</v>
      </c>
      <c r="K38" s="14">
        <f t="shared" si="1"/>
        <v>2.3624034460024661</v>
      </c>
    </row>
    <row r="39" spans="1:11" ht="13.2" customHeight="1">
      <c r="A39" s="12">
        <v>2005</v>
      </c>
      <c r="B39" s="13">
        <v>294.914085</v>
      </c>
      <c r="C39" s="14">
        <v>9.1761232767163345E-2</v>
      </c>
      <c r="D39" s="14">
        <v>0.13864239139341206</v>
      </c>
      <c r="E39" s="14">
        <v>0.13210521294701807</v>
      </c>
      <c r="F39" s="14">
        <v>0.10147222029086878</v>
      </c>
      <c r="G39" s="14">
        <v>3.8988120896294255E-2</v>
      </c>
      <c r="H39" s="14">
        <v>2.7126544329003481E-3</v>
      </c>
      <c r="I39" s="14">
        <f>Prunes!J42</f>
        <v>0.35302145041018451</v>
      </c>
      <c r="J39" s="14">
        <f>Raisins!H41</f>
        <v>1.4562340893280832</v>
      </c>
      <c r="K39" s="14">
        <f t="shared" si="1"/>
        <v>2.3149373724659243</v>
      </c>
    </row>
    <row r="40" spans="1:11" ht="13.2" customHeight="1">
      <c r="A40" s="9">
        <v>2006</v>
      </c>
      <c r="B40" s="10">
        <v>297.64655699999997</v>
      </c>
      <c r="C40" s="11">
        <v>0.12201347922865442</v>
      </c>
      <c r="D40" s="11">
        <v>0.12669344937190055</v>
      </c>
      <c r="E40" s="11">
        <v>0.16406777384628038</v>
      </c>
      <c r="F40" s="11">
        <v>0.10489126202121665</v>
      </c>
      <c r="G40" s="11">
        <v>2.3737254249509093E-2</v>
      </c>
      <c r="H40" s="11">
        <v>0</v>
      </c>
      <c r="I40" s="11">
        <f>Prunes!J43</f>
        <v>0.3000945151226353</v>
      </c>
      <c r="J40" s="11">
        <f>Raisins!H42</f>
        <v>1.5205017573914019</v>
      </c>
      <c r="K40" s="11">
        <f t="shared" ref="K40:K45" si="2">SUM(C40:J40)</f>
        <v>2.3619994912315985</v>
      </c>
    </row>
    <row r="41" spans="1:11" ht="13.2" customHeight="1">
      <c r="A41" s="9">
        <v>2007</v>
      </c>
      <c r="B41" s="10">
        <v>300.57448099999999</v>
      </c>
      <c r="C41" s="11">
        <v>0.11407509674781739</v>
      </c>
      <c r="D41" s="11">
        <v>0.12426424517389417</v>
      </c>
      <c r="E41" s="11">
        <v>0.12414172978310824</v>
      </c>
      <c r="F41" s="11">
        <v>9.2749793353215523E-2</v>
      </c>
      <c r="G41" s="11">
        <v>4.7688190136141333E-2</v>
      </c>
      <c r="H41" s="11">
        <v>0</v>
      </c>
      <c r="I41" s="11">
        <f>Prunes!J44</f>
        <v>0.29296011737326583</v>
      </c>
      <c r="J41" s="11">
        <f>Raisins!H43</f>
        <v>1.4739605588805789</v>
      </c>
      <c r="K41" s="11">
        <f t="shared" si="2"/>
        <v>2.2698397314480214</v>
      </c>
    </row>
    <row r="42" spans="1:11" ht="13.2" customHeight="1">
      <c r="A42" s="9">
        <v>2008</v>
      </c>
      <c r="B42" s="10">
        <v>303.50646899999998</v>
      </c>
      <c r="C42" s="11">
        <v>0.11050350626958136</v>
      </c>
      <c r="D42" s="11">
        <v>0.1058642904906254</v>
      </c>
      <c r="E42" s="11">
        <v>0.20757754260585468</v>
      </c>
      <c r="F42" s="11">
        <v>9.4930355504218272E-2</v>
      </c>
      <c r="G42" s="11">
        <v>4.5562142532125073E-2</v>
      </c>
      <c r="H42" s="11">
        <v>0</v>
      </c>
      <c r="I42" s="11">
        <f>Prunes!J45</f>
        <v>0.29030360210545897</v>
      </c>
      <c r="J42" s="11">
        <f>Raisins!H44</f>
        <v>1.379929325328483</v>
      </c>
      <c r="K42" s="11">
        <f t="shared" si="2"/>
        <v>2.2346707648363466</v>
      </c>
    </row>
    <row r="43" spans="1:11" ht="13.2" customHeight="1">
      <c r="A43" s="9">
        <v>2009</v>
      </c>
      <c r="B43" s="10">
        <v>306.207719</v>
      </c>
      <c r="C43" s="11">
        <v>7.6554307894504778E-2</v>
      </c>
      <c r="D43" s="11">
        <v>0.10583352407259203</v>
      </c>
      <c r="E43" s="11">
        <v>0.21383309412915225</v>
      </c>
      <c r="F43" s="11">
        <v>7.3390155131915547E-2</v>
      </c>
      <c r="G43" s="11">
        <v>2.918793500434259E-2</v>
      </c>
      <c r="H43" s="11">
        <v>0</v>
      </c>
      <c r="I43" s="11">
        <f>Prunes!J46</f>
        <v>0.31926010507897445</v>
      </c>
      <c r="J43" s="11">
        <f>Raisins!H45</f>
        <v>1.3452566523967997</v>
      </c>
      <c r="K43" s="11">
        <f t="shared" si="2"/>
        <v>2.1633157737082813</v>
      </c>
    </row>
    <row r="44" spans="1:11" ht="13.2" customHeight="1">
      <c r="A44" s="9">
        <v>2010</v>
      </c>
      <c r="B44" s="10">
        <v>308.83326399999999</v>
      </c>
      <c r="C44" s="11">
        <v>8.198912795870332E-2</v>
      </c>
      <c r="D44" s="11">
        <v>0.10278068038681222</v>
      </c>
      <c r="E44" s="11">
        <v>0.29724306835030573</v>
      </c>
      <c r="F44" s="11">
        <v>7.3334040208829318E-2</v>
      </c>
      <c r="G44" s="11">
        <v>6.1883282106554437E-2</v>
      </c>
      <c r="H44" s="11">
        <v>0</v>
      </c>
      <c r="I44" s="11">
        <f>Prunes!J47</f>
        <v>0.33901964549085473</v>
      </c>
      <c r="J44" s="11">
        <f>Raisins!H46</f>
        <v>1.3201032062401152</v>
      </c>
      <c r="K44" s="11">
        <f t="shared" si="2"/>
        <v>2.2763530507421752</v>
      </c>
    </row>
    <row r="45" spans="1:11" ht="13.2" customHeight="1">
      <c r="A45" s="15">
        <v>2011</v>
      </c>
      <c r="B45" s="16">
        <v>310.94696199999998</v>
      </c>
      <c r="C45" s="17">
        <v>7.5483168959213032E-2</v>
      </c>
      <c r="D45" s="17">
        <v>0.1045081186546534</v>
      </c>
      <c r="E45" s="17">
        <v>0.32992669019869697</v>
      </c>
      <c r="F45" s="17">
        <v>6.2208937098411014E-2</v>
      </c>
      <c r="G45" s="17">
        <v>2.6293815342051805E-2</v>
      </c>
      <c r="H45" s="17">
        <v>0</v>
      </c>
      <c r="I45" s="17">
        <f>Prunes!J48</f>
        <v>0.40215852889595516</v>
      </c>
      <c r="J45" s="17">
        <f>Raisins!H47</f>
        <v>1.3247165058329142</v>
      </c>
      <c r="K45" s="17">
        <f t="shared" si="2"/>
        <v>2.3252957649818957</v>
      </c>
    </row>
    <row r="46" spans="1:11" ht="13.2" customHeight="1">
      <c r="A46" s="12">
        <v>2012</v>
      </c>
      <c r="B46" s="13">
        <v>313.14999699999998</v>
      </c>
      <c r="C46" s="14">
        <v>0.10971180188132017</v>
      </c>
      <c r="D46" s="14">
        <v>0.11029101331909003</v>
      </c>
      <c r="E46" s="14">
        <v>0.3295711109650753</v>
      </c>
      <c r="F46" s="14">
        <v>7.1672720661083086E-2</v>
      </c>
      <c r="G46" s="14">
        <v>2.9448660381114426E-2</v>
      </c>
      <c r="H46" s="14">
        <v>0</v>
      </c>
      <c r="I46" s="14">
        <f>Prunes!J49</f>
        <v>0.33923561148027676</v>
      </c>
      <c r="J46" s="14">
        <f>Raisins!H48</f>
        <v>1.3251884600528994</v>
      </c>
      <c r="K46" s="14">
        <f t="shared" ref="K46:K55" si="3">SUM(C46:J46)</f>
        <v>2.3151193787408593</v>
      </c>
    </row>
    <row r="47" spans="1:11" ht="13.2" customHeight="1">
      <c r="A47" s="12">
        <v>2013</v>
      </c>
      <c r="B47" s="13">
        <v>315.33597600000002</v>
      </c>
      <c r="C47" s="14">
        <v>8.055996065605911E-2</v>
      </c>
      <c r="D47" s="14">
        <v>0.11979694257911125</v>
      </c>
      <c r="E47" s="14">
        <v>0.3477306192300747</v>
      </c>
      <c r="F47" s="14">
        <v>9.3670829648691903E-2</v>
      </c>
      <c r="G47" s="14">
        <v>3.5958495963048627E-2</v>
      </c>
      <c r="H47" s="14">
        <v>0</v>
      </c>
      <c r="I47" s="14">
        <f>Prunes!J50</f>
        <v>0.3935378974989297</v>
      </c>
      <c r="J47" s="14">
        <f>Raisins!H49</f>
        <v>1.3848669824466842</v>
      </c>
      <c r="K47" s="14">
        <f t="shared" si="3"/>
        <v>2.4561217280225995</v>
      </c>
    </row>
    <row r="48" spans="1:11" ht="13.2" customHeight="1">
      <c r="A48" s="12">
        <v>2014</v>
      </c>
      <c r="B48" s="13">
        <v>317.519206</v>
      </c>
      <c r="C48" s="14">
        <v>8.8163843921932702E-2</v>
      </c>
      <c r="D48" s="14">
        <v>7.9995244634115142E-2</v>
      </c>
      <c r="E48" s="14">
        <v>0.38726797720072403</v>
      </c>
      <c r="F48" s="14">
        <v>7.6202936776051278E-2</v>
      </c>
      <c r="G48" s="14">
        <v>2.7280112025727353E-2</v>
      </c>
      <c r="H48" s="14">
        <v>0</v>
      </c>
      <c r="I48" s="14">
        <f>Prunes!J51</f>
        <v>0.296850040708518</v>
      </c>
      <c r="J48" s="14">
        <f>Raisins!H50</f>
        <v>1.3331718660823308</v>
      </c>
      <c r="K48" s="14">
        <f t="shared" si="3"/>
        <v>2.2889320213493995</v>
      </c>
    </row>
    <row r="49" spans="1:12" ht="13.2" customHeight="1">
      <c r="A49" s="15">
        <v>2015</v>
      </c>
      <c r="B49" s="16">
        <v>319.83219000000003</v>
      </c>
      <c r="C49" s="17">
        <v>8.6396141926802297E-2</v>
      </c>
      <c r="D49" s="17">
        <v>9.9727200629805252E-2</v>
      </c>
      <c r="E49" s="17">
        <v>0.37949390259936</v>
      </c>
      <c r="F49" s="17">
        <v>0.1155774207718116</v>
      </c>
      <c r="G49" s="17">
        <v>5.1531352832246191E-2</v>
      </c>
      <c r="H49" s="17">
        <v>0</v>
      </c>
      <c r="I49" s="17">
        <f>Prunes!J52</f>
        <v>0.32856811099307509</v>
      </c>
      <c r="J49" s="17">
        <f>Raisins!H51</f>
        <v>1.3757218356601317</v>
      </c>
      <c r="K49" s="17">
        <f t="shared" si="3"/>
        <v>2.4370159654132322</v>
      </c>
    </row>
    <row r="50" spans="1:12" ht="13.2" customHeight="1">
      <c r="A50" s="18">
        <v>2016</v>
      </c>
      <c r="B50" s="19">
        <v>322.11409400000002</v>
      </c>
      <c r="C50" s="20">
        <v>0.15099013674328696</v>
      </c>
      <c r="D50" s="20">
        <v>8.7611299864451125E-2</v>
      </c>
      <c r="E50" s="20">
        <v>0.33447698479160615</v>
      </c>
      <c r="F50" s="20">
        <v>9.2560635921755091E-2</v>
      </c>
      <c r="G50" s="20">
        <v>3.2791814350104163E-2</v>
      </c>
      <c r="H50" s="20">
        <v>0</v>
      </c>
      <c r="I50" s="20">
        <f>Prunes!J53</f>
        <v>0.39412443868641966</v>
      </c>
      <c r="J50" s="20">
        <f>Raisins!H52</f>
        <v>1.3413758233130897</v>
      </c>
      <c r="K50" s="20">
        <f t="shared" si="3"/>
        <v>2.433931133670713</v>
      </c>
    </row>
    <row r="51" spans="1:12" ht="13.2" customHeight="1">
      <c r="A51" s="21">
        <v>2017</v>
      </c>
      <c r="B51" s="22">
        <v>324.29674599999998</v>
      </c>
      <c r="C51" s="23">
        <v>0.16968464595694713</v>
      </c>
      <c r="D51" s="23">
        <v>0.10729491410006123</v>
      </c>
      <c r="E51" s="23">
        <v>0.43313662191356073</v>
      </c>
      <c r="F51" s="23">
        <v>0.12003575725055224</v>
      </c>
      <c r="G51" s="23">
        <v>3.307180331683008E-2</v>
      </c>
      <c r="H51" s="23">
        <v>0</v>
      </c>
      <c r="I51" s="23">
        <f>Prunes!J54</f>
        <v>0.24911890035449935</v>
      </c>
      <c r="J51" s="23">
        <f>Raisins!H53</f>
        <v>1.2503073665438507</v>
      </c>
      <c r="K51" s="23">
        <f t="shared" si="3"/>
        <v>2.3626500094363014</v>
      </c>
    </row>
    <row r="52" spans="1:12" ht="13.2" customHeight="1">
      <c r="A52" s="21">
        <v>2018</v>
      </c>
      <c r="B52" s="22">
        <v>326.16326299999997</v>
      </c>
      <c r="C52" s="23">
        <v>0.11257952360648048</v>
      </c>
      <c r="D52" s="23">
        <v>8.2266008790590803E-2</v>
      </c>
      <c r="E52" s="23">
        <v>0.3760567274555382</v>
      </c>
      <c r="F52" s="23">
        <v>0.10919867468335942</v>
      </c>
      <c r="G52" s="23">
        <v>1.6017751208234634E-3</v>
      </c>
      <c r="H52" s="23">
        <v>0</v>
      </c>
      <c r="I52" s="23">
        <f>Prunes!J55</f>
        <v>0.28157590106724911</v>
      </c>
      <c r="J52" s="23" t="str">
        <f>Raisins!H54</f>
        <v>NA</v>
      </c>
      <c r="K52" s="23">
        <f t="shared" si="3"/>
        <v>0.96327861072404142</v>
      </c>
    </row>
    <row r="53" spans="1:12" ht="13.2" customHeight="1">
      <c r="A53" s="21">
        <v>2019</v>
      </c>
      <c r="B53" s="22">
        <v>327.77654100000001</v>
      </c>
      <c r="C53" s="23">
        <v>0.12117225716549741</v>
      </c>
      <c r="D53" s="23">
        <v>9.3890795166958141E-2</v>
      </c>
      <c r="E53" s="23">
        <v>0.41849583951769131</v>
      </c>
      <c r="F53" s="23">
        <v>0.12830277136886378</v>
      </c>
      <c r="G53" s="23">
        <v>1.7175018025466315E-3</v>
      </c>
      <c r="H53" s="23">
        <v>0</v>
      </c>
      <c r="I53" s="23">
        <f>Prunes!J56</f>
        <v>0.33511548259797641</v>
      </c>
      <c r="J53" s="23" t="str">
        <f>Raisins!H55</f>
        <v>NA</v>
      </c>
      <c r="K53" s="23">
        <f t="shared" si="3"/>
        <v>1.0986946476195336</v>
      </c>
    </row>
    <row r="54" spans="1:12" ht="13.2" customHeight="1">
      <c r="A54" s="18">
        <v>2020</v>
      </c>
      <c r="B54" s="19">
        <v>329.37155899999999</v>
      </c>
      <c r="C54" s="20">
        <v>0.11662549043719797</v>
      </c>
      <c r="D54" s="20">
        <v>9.1705584320033243E-2</v>
      </c>
      <c r="E54" s="20">
        <v>0.42593703544391343</v>
      </c>
      <c r="F54" s="20">
        <v>0.13501896804635763</v>
      </c>
      <c r="G54" s="20">
        <v>1.4829604641122035E-3</v>
      </c>
      <c r="H54" s="20">
        <v>0</v>
      </c>
      <c r="I54" s="20">
        <f>Prunes!J57</f>
        <v>0.30020922611912021</v>
      </c>
      <c r="J54" s="20" t="str">
        <f>Raisins!H56</f>
        <v>NA</v>
      </c>
      <c r="K54" s="20">
        <f t="shared" si="3"/>
        <v>1.0709792648307348</v>
      </c>
    </row>
    <row r="55" spans="1:12" ht="13.8" customHeight="1" thickBot="1">
      <c r="A55" s="204">
        <v>2021</v>
      </c>
      <c r="B55" s="205">
        <v>332.02415000000002</v>
      </c>
      <c r="C55" s="206">
        <v>0.12025226044278801</v>
      </c>
      <c r="D55" s="206">
        <v>9.4872491988455154E-2</v>
      </c>
      <c r="E55" s="206">
        <v>0.39922397211166716</v>
      </c>
      <c r="F55" s="206">
        <v>0.14043965898263724</v>
      </c>
      <c r="G55" s="206">
        <v>2.4866525522315168E-3</v>
      </c>
      <c r="H55" s="206">
        <v>0</v>
      </c>
      <c r="I55" s="206">
        <f>Prunes!J58</f>
        <v>0.24566179624104503</v>
      </c>
      <c r="J55" s="206" t="str">
        <f>Raisins!H57</f>
        <v>NA</v>
      </c>
      <c r="K55" s="206">
        <f t="shared" si="3"/>
        <v>1.0029368323188241</v>
      </c>
    </row>
    <row r="56" spans="1:12" ht="15" customHeight="1" thickTop="1">
      <c r="A56" s="26" t="s">
        <v>37</v>
      </c>
      <c r="B56" s="26"/>
      <c r="L56" s="26"/>
    </row>
    <row r="57" spans="1:12" ht="15" customHeight="1">
      <c r="A57" s="26" t="s">
        <v>38</v>
      </c>
      <c r="B57" s="26"/>
      <c r="L57" s="26"/>
    </row>
    <row r="58" spans="1:12" ht="15" customHeight="1">
      <c r="A58" s="26" t="s">
        <v>39</v>
      </c>
      <c r="B58" s="26"/>
      <c r="L58" s="26"/>
    </row>
    <row r="59" spans="1:12" ht="15" customHeight="1">
      <c r="A59" s="26" t="s">
        <v>40</v>
      </c>
      <c r="B59" s="26"/>
      <c r="L59" s="26"/>
    </row>
    <row r="60" spans="1:12" ht="15" customHeight="1">
      <c r="A60" s="26" t="s">
        <v>74</v>
      </c>
      <c r="B60" s="26"/>
      <c r="L60" s="26"/>
    </row>
    <row r="61" spans="1:12" ht="15" customHeight="1">
      <c r="A61" s="26" t="s">
        <v>41</v>
      </c>
      <c r="B61" s="26"/>
      <c r="L61" s="26"/>
    </row>
    <row r="62" spans="1:12" ht="13.2" customHeight="1">
      <c r="A62" s="26"/>
      <c r="B62" s="26"/>
      <c r="L62" s="26"/>
    </row>
    <row r="63" spans="1:12" ht="15" customHeight="1">
      <c r="A63" s="50" t="s">
        <v>73</v>
      </c>
      <c r="B63" s="26"/>
      <c r="L63" s="26"/>
    </row>
    <row r="64" spans="1:12">
      <c r="A64" s="26"/>
      <c r="B64" s="26"/>
      <c r="L64" s="26"/>
    </row>
    <row r="65" spans="1:12">
      <c r="A65" s="26"/>
      <c r="B65" s="26"/>
      <c r="L65" s="26"/>
    </row>
    <row r="66" spans="1:12">
      <c r="A66" s="26"/>
      <c r="B66" s="26"/>
      <c r="L66" s="26"/>
    </row>
    <row r="67" spans="1:12">
      <c r="A67" s="26"/>
      <c r="B67" s="26"/>
      <c r="L67" s="26"/>
    </row>
    <row r="68" spans="1:12">
      <c r="A68" s="26"/>
      <c r="B68" s="26"/>
      <c r="L68" s="26"/>
    </row>
    <row r="69" spans="1:12">
      <c r="A69" s="24"/>
      <c r="B69" s="25"/>
    </row>
    <row r="70" spans="1:12">
      <c r="A70" s="24"/>
      <c r="B70" s="25"/>
    </row>
    <row r="71" spans="1:12">
      <c r="A71" s="24"/>
      <c r="B71" s="25"/>
    </row>
    <row r="72" spans="1:12">
      <c r="A72" s="24"/>
      <c r="B72" s="25"/>
    </row>
    <row r="73" spans="1:12">
      <c r="A73" s="24"/>
      <c r="B73" s="25"/>
    </row>
    <row r="74" spans="1:12">
      <c r="A74" s="24"/>
      <c r="B74" s="25"/>
    </row>
    <row r="75" spans="1:12">
      <c r="A75" s="24"/>
      <c r="B75" s="25"/>
    </row>
    <row r="76" spans="1:12">
      <c r="A76" s="24"/>
      <c r="B76" s="25"/>
    </row>
    <row r="77" spans="1:12">
      <c r="A77" s="24"/>
      <c r="B77" s="25"/>
    </row>
    <row r="78" spans="1:12">
      <c r="A78" s="24"/>
      <c r="B78" s="25"/>
    </row>
    <row r="79" spans="1:12">
      <c r="A79" s="24"/>
      <c r="B79" s="25"/>
    </row>
    <row r="80" spans="1:12">
      <c r="A80" s="24"/>
      <c r="B80" s="25"/>
    </row>
    <row r="81" spans="1:2">
      <c r="A81" s="24"/>
      <c r="B81" s="25"/>
    </row>
    <row r="82" spans="1:2">
      <c r="A82" s="24"/>
      <c r="B82" s="25"/>
    </row>
    <row r="83" spans="1:2">
      <c r="A83" s="24"/>
      <c r="B83" s="25"/>
    </row>
    <row r="84" spans="1:2">
      <c r="A84" s="24"/>
      <c r="B84" s="25"/>
    </row>
    <row r="85" spans="1:2">
      <c r="A85" s="24"/>
      <c r="B85" s="25"/>
    </row>
    <row r="86" spans="1:2">
      <c r="A86" s="24"/>
      <c r="B86" s="25"/>
    </row>
    <row r="87" spans="1:2">
      <c r="A87" s="24"/>
      <c r="B87" s="25"/>
    </row>
    <row r="88" spans="1:2">
      <c r="A88" s="24"/>
      <c r="B88" s="25"/>
    </row>
    <row r="89" spans="1:2">
      <c r="A89" s="24"/>
      <c r="B89" s="25"/>
    </row>
    <row r="90" spans="1:2">
      <c r="A90" s="24"/>
      <c r="B90" s="25"/>
    </row>
    <row r="91" spans="1:2">
      <c r="A91" s="24"/>
      <c r="B91" s="25"/>
    </row>
    <row r="92" spans="1:2">
      <c r="A92" s="24"/>
      <c r="B92" s="25"/>
    </row>
    <row r="93" spans="1:2">
      <c r="A93" s="24"/>
      <c r="B93" s="25"/>
    </row>
    <row r="94" spans="1:2">
      <c r="A94" s="24"/>
      <c r="B94" s="25"/>
    </row>
    <row r="95" spans="1:2">
      <c r="A95" s="24"/>
      <c r="B95" s="25"/>
    </row>
    <row r="96" spans="1:2">
      <c r="A96" s="24"/>
      <c r="B96" s="25"/>
    </row>
    <row r="97" spans="1:2">
      <c r="A97" s="24"/>
      <c r="B97" s="25"/>
    </row>
    <row r="98" spans="1:2">
      <c r="A98" s="24"/>
      <c r="B98" s="25"/>
    </row>
    <row r="99" spans="1:2">
      <c r="A99" s="24"/>
      <c r="B99" s="25"/>
    </row>
  </sheetData>
  <phoneticPr fontId="4" type="noConversion"/>
  <printOptions horizontalCentered="1"/>
  <pageMargins left="0.75" right="0.75" top="0.69930555555555596" bottom="0.44930555599999999" header="0" footer="0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3"/>
  <sheetViews>
    <sheetView workbookViewId="0">
      <pane ySplit="3" topLeftCell="A4" activePane="bottomLeft" state="frozen"/>
      <selection pane="bottomLeft"/>
    </sheetView>
  </sheetViews>
  <sheetFormatPr defaultColWidth="12.6640625" defaultRowHeight="13.2"/>
  <cols>
    <col min="1" max="1" width="12.77734375" style="48" customWidth="1"/>
    <col min="2" max="2" width="16.6640625" style="51" customWidth="1"/>
    <col min="3" max="10" width="12.77734375" style="50" customWidth="1"/>
    <col min="11" max="11" width="14.44140625" style="50" customWidth="1"/>
    <col min="12" max="16384" width="12.6640625" style="35"/>
  </cols>
  <sheetData>
    <row r="1" spans="1:12" s="34" customFormat="1" ht="16.2" customHeight="1" thickBot="1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7" t="s">
        <v>9</v>
      </c>
      <c r="K1" s="7"/>
    </row>
    <row r="2" spans="1:12" ht="51" customHeight="1" thickTop="1">
      <c r="A2" s="32" t="s">
        <v>32</v>
      </c>
      <c r="B2" s="28" t="s">
        <v>33</v>
      </c>
      <c r="C2" s="29" t="s">
        <v>5</v>
      </c>
      <c r="D2" s="29" t="s">
        <v>6</v>
      </c>
      <c r="E2" s="30" t="s">
        <v>34</v>
      </c>
      <c r="F2" s="29" t="s">
        <v>12</v>
      </c>
      <c r="G2" s="29" t="s">
        <v>7</v>
      </c>
      <c r="H2" s="29" t="s">
        <v>8</v>
      </c>
      <c r="I2" s="30" t="s">
        <v>35</v>
      </c>
      <c r="J2" s="29" t="s">
        <v>36</v>
      </c>
      <c r="K2" s="31" t="s">
        <v>68</v>
      </c>
      <c r="L2" s="208"/>
    </row>
    <row r="3" spans="1:12" ht="15" customHeight="1">
      <c r="A3" s="36"/>
      <c r="B3" s="37" t="s">
        <v>65</v>
      </c>
      <c r="C3" s="52" t="s">
        <v>69</v>
      </c>
      <c r="D3" s="52"/>
      <c r="E3" s="52"/>
      <c r="F3" s="52"/>
      <c r="G3" s="52"/>
      <c r="H3" s="52"/>
      <c r="I3" s="52"/>
      <c r="J3" s="52"/>
      <c r="K3" s="210"/>
      <c r="L3" s="211" t="s">
        <v>4</v>
      </c>
    </row>
    <row r="4" spans="1:12">
      <c r="A4" s="38">
        <v>1970</v>
      </c>
      <c r="B4" s="39">
        <v>203.84899999999999</v>
      </c>
      <c r="C4" s="181">
        <v>0.91111401086098054</v>
      </c>
      <c r="D4" s="181">
        <v>0.33359999999999995</v>
      </c>
      <c r="E4" s="181">
        <v>0.2782</v>
      </c>
      <c r="F4" s="181">
        <v>0.64680000000000004</v>
      </c>
      <c r="G4" s="181">
        <v>0.12029999999999999</v>
      </c>
      <c r="H4" s="181">
        <v>6.3100000000000003E-2</v>
      </c>
      <c r="I4" s="181">
        <f>Prunes!K7</f>
        <v>1.7939999999999998</v>
      </c>
      <c r="J4" s="181">
        <f>Raisins!I6</f>
        <v>5.8077595967737583</v>
      </c>
      <c r="K4" s="181">
        <f>SUM(C4:J4)</f>
        <v>9.9548736076347382</v>
      </c>
    </row>
    <row r="5" spans="1:12">
      <c r="A5" s="40">
        <v>1971</v>
      </c>
      <c r="B5" s="41">
        <v>206.46599999999998</v>
      </c>
      <c r="C5" s="182">
        <v>0.48868702837271033</v>
      </c>
      <c r="D5" s="182">
        <v>0.22239999999999999</v>
      </c>
      <c r="E5" s="182">
        <v>0.2782</v>
      </c>
      <c r="F5" s="182">
        <v>0.58799999999999997</v>
      </c>
      <c r="G5" s="182">
        <v>0.12029999999999999</v>
      </c>
      <c r="H5" s="182">
        <v>6.3100000000000003E-2</v>
      </c>
      <c r="I5" s="182">
        <f>Prunes!K8</f>
        <v>1.508</v>
      </c>
      <c r="J5" s="182">
        <f>Raisins!I7</f>
        <v>6.6904763851223548</v>
      </c>
      <c r="K5" s="182">
        <f t="shared" ref="K5:K33" si="0">SUM(C5:J5)</f>
        <v>9.959163413495066</v>
      </c>
    </row>
    <row r="6" spans="1:12">
      <c r="A6" s="40">
        <v>1972</v>
      </c>
      <c r="B6" s="41">
        <v>208.917</v>
      </c>
      <c r="C6" s="182">
        <v>0.64402088867827889</v>
      </c>
      <c r="D6" s="182">
        <v>0.22239999999999999</v>
      </c>
      <c r="E6" s="182">
        <v>0.26750000000000002</v>
      </c>
      <c r="F6" s="182">
        <v>0.38219999999999998</v>
      </c>
      <c r="G6" s="182">
        <v>0.12029999999999999</v>
      </c>
      <c r="H6" s="182">
        <v>6.3100000000000003E-2</v>
      </c>
      <c r="I6" s="182">
        <f>Prunes!K9</f>
        <v>1.274</v>
      </c>
      <c r="J6" s="182">
        <f>Raisins!I8</f>
        <v>4.2642559582071655</v>
      </c>
      <c r="K6" s="182">
        <f t="shared" si="0"/>
        <v>7.2377768468854446</v>
      </c>
    </row>
    <row r="7" spans="1:12">
      <c r="A7" s="40">
        <v>1973</v>
      </c>
      <c r="B7" s="41">
        <v>210.98500000000001</v>
      </c>
      <c r="C7" s="182">
        <v>1.1314259117946772</v>
      </c>
      <c r="D7" s="182">
        <v>0.27799999999999997</v>
      </c>
      <c r="E7" s="182">
        <v>0.35310000000000002</v>
      </c>
      <c r="F7" s="182">
        <v>0.5292</v>
      </c>
      <c r="G7" s="182">
        <v>6.0149999999999995E-2</v>
      </c>
      <c r="H7" s="182">
        <v>6.3100000000000003E-2</v>
      </c>
      <c r="I7" s="182">
        <f>Prunes!K10</f>
        <v>1.4300000000000002</v>
      </c>
      <c r="J7" s="182">
        <f>Raisins!I9</f>
        <v>6.3631628897525472</v>
      </c>
      <c r="K7" s="182">
        <f t="shared" si="0"/>
        <v>10.208138801547225</v>
      </c>
    </row>
    <row r="8" spans="1:12">
      <c r="A8" s="40">
        <v>1974</v>
      </c>
      <c r="B8" s="41">
        <v>212.93199999999999</v>
      </c>
      <c r="C8" s="182">
        <v>0.9140423421561813</v>
      </c>
      <c r="D8" s="182">
        <v>0.16679999999999998</v>
      </c>
      <c r="E8" s="182">
        <v>0.2782</v>
      </c>
      <c r="F8" s="182">
        <v>0.47039999999999998</v>
      </c>
      <c r="G8" s="182">
        <v>6.0149999999999995E-2</v>
      </c>
      <c r="H8" s="182">
        <v>6.3100000000000003E-2</v>
      </c>
      <c r="I8" s="182">
        <f>Prunes!K11</f>
        <v>1.3260000000000001</v>
      </c>
      <c r="J8" s="182">
        <f>Raisins!I10</f>
        <v>6.4224451966442535</v>
      </c>
      <c r="K8" s="182">
        <f t="shared" si="0"/>
        <v>9.7011375388004346</v>
      </c>
    </row>
    <row r="9" spans="1:12">
      <c r="A9" s="40">
        <v>1975</v>
      </c>
      <c r="B9" s="41">
        <v>214.93100000000001</v>
      </c>
      <c r="C9" s="182">
        <v>1.0494484276349154</v>
      </c>
      <c r="D9" s="182">
        <v>0.27799999999999997</v>
      </c>
      <c r="E9" s="182">
        <v>0.36380000000000007</v>
      </c>
      <c r="F9" s="182">
        <v>0.47039999999999998</v>
      </c>
      <c r="G9" s="182">
        <v>0.12029999999999999</v>
      </c>
      <c r="H9" s="182">
        <v>6.3100000000000003E-2</v>
      </c>
      <c r="I9" s="182">
        <f>Prunes!K12</f>
        <v>1.56</v>
      </c>
      <c r="J9" s="182">
        <f>Raisins!I11</f>
        <v>6.3808800214256829</v>
      </c>
      <c r="K9" s="182">
        <f t="shared" si="0"/>
        <v>10.285928449060599</v>
      </c>
    </row>
    <row r="10" spans="1:12">
      <c r="A10" s="38">
        <v>1976</v>
      </c>
      <c r="B10" s="39">
        <v>217.095</v>
      </c>
      <c r="C10" s="181">
        <v>1.0823363043828738</v>
      </c>
      <c r="D10" s="181">
        <v>0.33359999999999995</v>
      </c>
      <c r="E10" s="181">
        <v>0.35310000000000002</v>
      </c>
      <c r="F10" s="181">
        <v>0.49980000000000002</v>
      </c>
      <c r="G10" s="181">
        <v>0.12029999999999999</v>
      </c>
      <c r="H10" s="181">
        <v>6.3100000000000003E-2</v>
      </c>
      <c r="I10" s="181">
        <f>Prunes!K13</f>
        <v>1.3780000000000001</v>
      </c>
      <c r="J10" s="181">
        <f>Raisins!I12</f>
        <v>9.716174413448817</v>
      </c>
      <c r="K10" s="181">
        <f t="shared" si="0"/>
        <v>13.546410717831691</v>
      </c>
    </row>
    <row r="11" spans="1:12">
      <c r="A11" s="38">
        <v>1977</v>
      </c>
      <c r="B11" s="39">
        <v>219.179</v>
      </c>
      <c r="C11" s="181">
        <v>1.0041736115230018</v>
      </c>
      <c r="D11" s="181">
        <v>0.33359999999999995</v>
      </c>
      <c r="E11" s="181">
        <v>0.38519999999999999</v>
      </c>
      <c r="F11" s="181">
        <v>0.47039999999999998</v>
      </c>
      <c r="G11" s="181">
        <v>0.12029999999999999</v>
      </c>
      <c r="H11" s="181">
        <v>6.3100000000000003E-2</v>
      </c>
      <c r="I11" s="181">
        <f>Prunes!K14</f>
        <v>1.274</v>
      </c>
      <c r="J11" s="181">
        <f>Raisins!I13</f>
        <v>6.2918708742430045</v>
      </c>
      <c r="K11" s="181">
        <f t="shared" si="0"/>
        <v>9.9426444857660066</v>
      </c>
    </row>
    <row r="12" spans="1:12">
      <c r="A12" s="38">
        <v>1978</v>
      </c>
      <c r="B12" s="39">
        <v>221.47699999999998</v>
      </c>
      <c r="C12" s="181">
        <v>0.99956665477679418</v>
      </c>
      <c r="D12" s="181">
        <v>0.22239999999999999</v>
      </c>
      <c r="E12" s="181">
        <v>0.36380000000000007</v>
      </c>
      <c r="F12" s="181">
        <v>0.49980000000000002</v>
      </c>
      <c r="G12" s="181">
        <v>6.0149999999999995E-2</v>
      </c>
      <c r="H12" s="181">
        <v>6.3100000000000003E-2</v>
      </c>
      <c r="I12" s="181">
        <f>Prunes!K15</f>
        <v>1.1180000000000001</v>
      </c>
      <c r="J12" s="181">
        <f>Raisins!I14</f>
        <v>5.3115424440274639</v>
      </c>
      <c r="K12" s="181">
        <f t="shared" si="0"/>
        <v>8.6383590988042585</v>
      </c>
    </row>
    <row r="13" spans="1:12">
      <c r="A13" s="38">
        <v>1979</v>
      </c>
      <c r="B13" s="39">
        <v>223.86500000000001</v>
      </c>
      <c r="C13" s="181">
        <v>1.1177837357335894</v>
      </c>
      <c r="D13" s="181">
        <v>0.33359999999999995</v>
      </c>
      <c r="E13" s="181">
        <v>0.2782</v>
      </c>
      <c r="F13" s="181">
        <v>0.49980000000000002</v>
      </c>
      <c r="G13" s="181">
        <v>6.0149999999999995E-2</v>
      </c>
      <c r="H13" s="181">
        <v>6.3100000000000003E-2</v>
      </c>
      <c r="I13" s="181">
        <f>Prunes!K16</f>
        <v>0.9880000000000001</v>
      </c>
      <c r="J13" s="181">
        <f>Raisins!I15</f>
        <v>6.7688457759286313</v>
      </c>
      <c r="K13" s="181">
        <f t="shared" si="0"/>
        <v>10.10947951166222</v>
      </c>
    </row>
    <row r="14" spans="1:12">
      <c r="A14" s="38">
        <v>1980</v>
      </c>
      <c r="B14" s="39">
        <v>226.45099999999999</v>
      </c>
      <c r="C14" s="181">
        <v>0.82673002106415949</v>
      </c>
      <c r="D14" s="181">
        <v>0.16679999999999998</v>
      </c>
      <c r="E14" s="181">
        <v>0.14980000000000002</v>
      </c>
      <c r="F14" s="181">
        <v>0.38219999999999998</v>
      </c>
      <c r="G14" s="181">
        <v>6.0149999999999995E-2</v>
      </c>
      <c r="H14" s="181">
        <v>6.3100000000000003E-2</v>
      </c>
      <c r="I14" s="181">
        <f>Prunes!K17</f>
        <v>1.1180000000000001</v>
      </c>
      <c r="J14" s="181">
        <f>Raisins!I16</f>
        <v>8.5449333335170969</v>
      </c>
      <c r="K14" s="181">
        <f t="shared" si="0"/>
        <v>11.311713354581256</v>
      </c>
    </row>
    <row r="15" spans="1:12">
      <c r="A15" s="40">
        <v>1981</v>
      </c>
      <c r="B15" s="41">
        <v>228.93700000000001</v>
      </c>
      <c r="C15" s="182">
        <v>0.82566473746052405</v>
      </c>
      <c r="D15" s="182">
        <v>0.27799999999999997</v>
      </c>
      <c r="E15" s="182">
        <v>0.19259999999999999</v>
      </c>
      <c r="F15" s="182">
        <v>0.41160000000000002</v>
      </c>
      <c r="G15" s="182">
        <v>0.12029999999999999</v>
      </c>
      <c r="H15" s="182">
        <v>6.3100000000000003E-2</v>
      </c>
      <c r="I15" s="182">
        <f>Prunes!K18</f>
        <v>1.1960000000000002</v>
      </c>
      <c r="J15" s="182">
        <f>Raisins!I17</f>
        <v>6.5985193765486043</v>
      </c>
      <c r="K15" s="182">
        <f t="shared" si="0"/>
        <v>9.6857841140091274</v>
      </c>
    </row>
    <row r="16" spans="1:12">
      <c r="A16" s="40">
        <v>1982</v>
      </c>
      <c r="B16" s="41">
        <v>231.15700000000001</v>
      </c>
      <c r="C16" s="182">
        <v>0.86257302179903694</v>
      </c>
      <c r="D16" s="182">
        <v>0.44479999999999997</v>
      </c>
      <c r="E16" s="182">
        <v>0.2782</v>
      </c>
      <c r="F16" s="182">
        <v>0.41160000000000002</v>
      </c>
      <c r="G16" s="182">
        <v>0.12029999999999999</v>
      </c>
      <c r="H16" s="182">
        <v>6.3100000000000003E-2</v>
      </c>
      <c r="I16" s="182">
        <f>Prunes!K19</f>
        <v>1.0920000000000001</v>
      </c>
      <c r="J16" s="182">
        <f>Raisins!I18</f>
        <v>8.8099733531591244</v>
      </c>
      <c r="K16" s="182">
        <f t="shared" si="0"/>
        <v>12.082546374958161</v>
      </c>
    </row>
    <row r="17" spans="1:11">
      <c r="A17" s="40">
        <v>1983</v>
      </c>
      <c r="B17" s="41">
        <v>233.322</v>
      </c>
      <c r="C17" s="182">
        <v>1.2197953043433538</v>
      </c>
      <c r="D17" s="182">
        <v>0.50039999999999996</v>
      </c>
      <c r="E17" s="182">
        <v>0.26750000000000002</v>
      </c>
      <c r="F17" s="182">
        <v>0.41160000000000002</v>
      </c>
      <c r="G17" s="182">
        <v>0.24059999999999998</v>
      </c>
      <c r="H17" s="182">
        <v>6.3100000000000003E-2</v>
      </c>
      <c r="I17" s="182">
        <f>Prunes!K20</f>
        <v>1.222</v>
      </c>
      <c r="J17" s="182">
        <f>Raisins!I19</f>
        <v>7.8649645177961869</v>
      </c>
      <c r="K17" s="182">
        <f t="shared" si="0"/>
        <v>11.78995982213954</v>
      </c>
    </row>
    <row r="18" spans="1:11">
      <c r="A18" s="40">
        <v>1984</v>
      </c>
      <c r="B18" s="41">
        <v>235.38499999999999</v>
      </c>
      <c r="C18" s="182">
        <v>1.2729360324574635</v>
      </c>
      <c r="D18" s="182">
        <v>0.50039999999999996</v>
      </c>
      <c r="E18" s="182">
        <v>0.34240000000000004</v>
      </c>
      <c r="F18" s="182">
        <v>0.38219999999999998</v>
      </c>
      <c r="G18" s="182">
        <v>0.24059999999999998</v>
      </c>
      <c r="H18" s="182">
        <v>6.3100000000000003E-2</v>
      </c>
      <c r="I18" s="182">
        <f>Prunes!K21</f>
        <v>1.248</v>
      </c>
      <c r="J18" s="182">
        <f>Raisins!I20</f>
        <v>8.7549898840083866</v>
      </c>
      <c r="K18" s="182">
        <f t="shared" si="0"/>
        <v>12.80462591646585</v>
      </c>
    </row>
    <row r="19" spans="1:11">
      <c r="A19" s="40">
        <v>1985</v>
      </c>
      <c r="B19" s="41">
        <v>237.46799999999999</v>
      </c>
      <c r="C19" s="182">
        <v>1.1630729192986005</v>
      </c>
      <c r="D19" s="182">
        <v>0.16679999999999998</v>
      </c>
      <c r="E19" s="182">
        <v>0.25680000000000003</v>
      </c>
      <c r="F19" s="182">
        <v>0.38219999999999998</v>
      </c>
      <c r="G19" s="182">
        <v>0.12029999999999999</v>
      </c>
      <c r="H19" s="182">
        <v>6.3100000000000003E-2</v>
      </c>
      <c r="I19" s="182">
        <f>Prunes!K22</f>
        <v>1.274</v>
      </c>
      <c r="J19" s="182">
        <f>Raisins!I21</f>
        <v>9.4603660258416582</v>
      </c>
      <c r="K19" s="182">
        <f t="shared" si="0"/>
        <v>12.886638945140259</v>
      </c>
    </row>
    <row r="20" spans="1:11">
      <c r="A20" s="38">
        <v>1986</v>
      </c>
      <c r="B20" s="39">
        <v>239.63800000000001</v>
      </c>
      <c r="C20" s="181">
        <v>0.83753060866807438</v>
      </c>
      <c r="D20" s="181">
        <v>0.44479999999999997</v>
      </c>
      <c r="E20" s="181">
        <v>0.1605</v>
      </c>
      <c r="F20" s="181">
        <v>0.41160000000000002</v>
      </c>
      <c r="G20" s="181">
        <v>6.0149999999999995E-2</v>
      </c>
      <c r="H20" s="181">
        <v>6.3100000000000003E-2</v>
      </c>
      <c r="I20" s="181">
        <f>Prunes!K23</f>
        <v>1.1960000000000002</v>
      </c>
      <c r="J20" s="181">
        <f>Raisins!I22</f>
        <v>8.3956919938703756</v>
      </c>
      <c r="K20" s="181">
        <f t="shared" si="0"/>
        <v>11.569372602538451</v>
      </c>
    </row>
    <row r="21" spans="1:11">
      <c r="A21" s="38">
        <v>1987</v>
      </c>
      <c r="B21" s="39">
        <v>241.78399999999999</v>
      </c>
      <c r="C21" s="181">
        <v>1.2163724315918343</v>
      </c>
      <c r="D21" s="181">
        <v>0.27799999999999997</v>
      </c>
      <c r="E21" s="181">
        <v>0.18190000000000003</v>
      </c>
      <c r="F21" s="181">
        <v>0.5292</v>
      </c>
      <c r="G21" s="181">
        <v>0.12029999999999999</v>
      </c>
      <c r="H21" s="181">
        <v>6.3100000000000003E-2</v>
      </c>
      <c r="I21" s="181">
        <f>Prunes!K24</f>
        <v>1.6640000000000001</v>
      </c>
      <c r="J21" s="181">
        <f>Raisins!I23</f>
        <v>8.0974288480195966</v>
      </c>
      <c r="K21" s="181">
        <f t="shared" si="0"/>
        <v>12.15030127961143</v>
      </c>
    </row>
    <row r="22" spans="1:11">
      <c r="A22" s="38">
        <v>1988</v>
      </c>
      <c r="B22" s="39">
        <v>243.98099999999999</v>
      </c>
      <c r="C22" s="181">
        <v>1.2193003881449787</v>
      </c>
      <c r="D22" s="181">
        <v>0.44479999999999997</v>
      </c>
      <c r="E22" s="181">
        <v>0.24610000000000001</v>
      </c>
      <c r="F22" s="181">
        <v>0.441</v>
      </c>
      <c r="G22" s="181">
        <v>0.12029999999999999</v>
      </c>
      <c r="H22" s="181">
        <v>6.3100000000000003E-2</v>
      </c>
      <c r="I22" s="181">
        <f>Prunes!K25</f>
        <v>1.56</v>
      </c>
      <c r="J22" s="181">
        <f>Raisins!I24</f>
        <v>10.949558757769482</v>
      </c>
      <c r="K22" s="181">
        <f t="shared" si="0"/>
        <v>15.044159145914461</v>
      </c>
    </row>
    <row r="23" spans="1:11">
      <c r="A23" s="38">
        <v>1989</v>
      </c>
      <c r="B23" s="39">
        <v>246.22399999999999</v>
      </c>
      <c r="C23" s="181">
        <v>1.1166417570992269</v>
      </c>
      <c r="D23" s="181">
        <v>0.55599999999999994</v>
      </c>
      <c r="E23" s="181">
        <v>0.24610000000000001</v>
      </c>
      <c r="F23" s="181">
        <v>0.47039999999999998</v>
      </c>
      <c r="G23" s="181">
        <v>6.0149999999999995E-2</v>
      </c>
      <c r="H23" s="181">
        <v>6.3100000000000003E-2</v>
      </c>
      <c r="I23" s="181">
        <f>Prunes!K26</f>
        <v>1.9239999999999999</v>
      </c>
      <c r="J23" s="181">
        <f>Raisins!I25</f>
        <v>8.9070430798427491</v>
      </c>
      <c r="K23" s="181">
        <f t="shared" si="0"/>
        <v>13.343434836941976</v>
      </c>
    </row>
    <row r="24" spans="1:11">
      <c r="A24" s="38">
        <v>1990</v>
      </c>
      <c r="B24" s="39">
        <v>248.65899999999999</v>
      </c>
      <c r="C24" s="181">
        <v>0.77035619060641292</v>
      </c>
      <c r="D24" s="181">
        <v>0.38919999999999999</v>
      </c>
      <c r="E24" s="181">
        <v>0.24610000000000001</v>
      </c>
      <c r="F24" s="181">
        <v>0.58799999999999997</v>
      </c>
      <c r="G24" s="181">
        <v>6.0149999999999995E-2</v>
      </c>
      <c r="H24" s="181">
        <v>6.3100000000000003E-2</v>
      </c>
      <c r="I24" s="181">
        <f>Prunes!K27</f>
        <v>1.6380000000000001</v>
      </c>
      <c r="J24" s="181">
        <f>Raisins!I26</f>
        <v>8.4499864417119053</v>
      </c>
      <c r="K24" s="181">
        <f t="shared" si="0"/>
        <v>12.20489263231832</v>
      </c>
    </row>
    <row r="25" spans="1:11">
      <c r="A25" s="40">
        <v>1991</v>
      </c>
      <c r="B25" s="41">
        <v>251.88900000000001</v>
      </c>
      <c r="C25" s="182">
        <v>0.79978085585317327</v>
      </c>
      <c r="D25" s="182">
        <v>0.45691554613341584</v>
      </c>
      <c r="E25" s="182">
        <v>0.23830734966592426</v>
      </c>
      <c r="F25" s="182">
        <v>0.45870204733037179</v>
      </c>
      <c r="G25" s="182">
        <v>0.10645510522492048</v>
      </c>
      <c r="H25" s="182">
        <v>7.2647078673542698E-2</v>
      </c>
      <c r="I25" s="182">
        <f>Prunes!K28</f>
        <v>1.6693379226564085</v>
      </c>
      <c r="J25" s="182">
        <f>Raisins!I27</f>
        <v>8.5879848052501675</v>
      </c>
      <c r="K25" s="182">
        <f t="shared" si="0"/>
        <v>12.390130710787925</v>
      </c>
    </row>
    <row r="26" spans="1:11">
      <c r="A26" s="40">
        <v>1992</v>
      </c>
      <c r="B26" s="41">
        <v>255.214</v>
      </c>
      <c r="C26" s="182">
        <v>1.2145415220168172</v>
      </c>
      <c r="D26" s="182">
        <v>0.54967345051603755</v>
      </c>
      <c r="E26" s="182">
        <v>0.17382353632637709</v>
      </c>
      <c r="F26" s="182">
        <v>0.46395769824539407</v>
      </c>
      <c r="G26" s="182">
        <v>9.9105358640199981E-2</v>
      </c>
      <c r="H26" s="182">
        <v>7.4173046933161971E-2</v>
      </c>
      <c r="I26" s="182">
        <f>Prunes!K29</f>
        <v>1.3898234422876485</v>
      </c>
      <c r="J26" s="182">
        <f>Raisins!I28</f>
        <v>6.9291226333978528</v>
      </c>
      <c r="K26" s="182">
        <f t="shared" si="0"/>
        <v>10.89422068836349</v>
      </c>
    </row>
    <row r="27" spans="1:11">
      <c r="A27" s="40">
        <v>1993</v>
      </c>
      <c r="B27" s="41">
        <v>258.67899999999997</v>
      </c>
      <c r="C27" s="182">
        <v>1.4616416485296451</v>
      </c>
      <c r="D27" s="182">
        <v>0.50620096722192376</v>
      </c>
      <c r="E27" s="182">
        <v>0.22873055021861077</v>
      </c>
      <c r="F27" s="182">
        <v>0.61350631477622852</v>
      </c>
      <c r="G27" s="182">
        <v>8.7662894939287694E-2</v>
      </c>
      <c r="H27" s="182">
        <v>7.3179500461962518E-2</v>
      </c>
      <c r="I27" s="182">
        <f>Prunes!K30</f>
        <v>1.1390954812721557</v>
      </c>
      <c r="J27" s="182">
        <f>Raisins!I29</f>
        <v>8.5699444316282687</v>
      </c>
      <c r="K27" s="182">
        <f t="shared" si="0"/>
        <v>12.679961789048082</v>
      </c>
    </row>
    <row r="28" spans="1:11">
      <c r="A28" s="40">
        <v>1994</v>
      </c>
      <c r="B28" s="41">
        <v>261.91899999999998</v>
      </c>
      <c r="C28" s="182">
        <v>1.5514720199756415</v>
      </c>
      <c r="D28" s="182">
        <v>0.81995028997514496</v>
      </c>
      <c r="E28" s="182">
        <v>0.15916065653885364</v>
      </c>
      <c r="F28" s="182">
        <v>0.60870085789881601</v>
      </c>
      <c r="G28" s="182">
        <v>6.8183426937335589E-2</v>
      </c>
      <c r="H28" s="182">
        <v>6.2637685696723039E-2</v>
      </c>
      <c r="I28" s="182">
        <f>Prunes!K31</f>
        <v>1.3445104784303552</v>
      </c>
      <c r="J28" s="182">
        <f>Raisins!I30</f>
        <v>8.2336310129795098</v>
      </c>
      <c r="K28" s="182">
        <f t="shared" si="0"/>
        <v>12.848246428432379</v>
      </c>
    </row>
    <row r="29" spans="1:11">
      <c r="A29" s="40">
        <v>1995</v>
      </c>
      <c r="B29" s="41">
        <v>265.04399999999998</v>
      </c>
      <c r="C29" s="182">
        <v>1.2234195077043812</v>
      </c>
      <c r="D29" s="182">
        <v>0.67554323055794518</v>
      </c>
      <c r="E29" s="182">
        <v>0.18216450853443203</v>
      </c>
      <c r="F29" s="182">
        <v>0.35750011318875358</v>
      </c>
      <c r="G29" s="182">
        <v>7.1210179856929415E-2</v>
      </c>
      <c r="H29" s="182">
        <v>3.8091788533224674E-2</v>
      </c>
      <c r="I29" s="182">
        <f>Prunes!K32</f>
        <v>1.3168697272905636</v>
      </c>
      <c r="J29" s="182">
        <f>Raisins!I31</f>
        <v>8.9396892708561584</v>
      </c>
      <c r="K29" s="182">
        <f t="shared" si="0"/>
        <v>12.804488326522389</v>
      </c>
    </row>
    <row r="30" spans="1:11">
      <c r="A30" s="38">
        <v>1996</v>
      </c>
      <c r="B30" s="39">
        <v>268.15100000000001</v>
      </c>
      <c r="C30" s="181">
        <v>1.250041953973694</v>
      </c>
      <c r="D30" s="181">
        <v>0.5449463921447244</v>
      </c>
      <c r="E30" s="181">
        <v>0.17222087555146171</v>
      </c>
      <c r="F30" s="181">
        <v>0.34119880216743548</v>
      </c>
      <c r="G30" s="181">
        <v>7.6805263153969211E-2</v>
      </c>
      <c r="H30" s="181">
        <v>3.2944124765523899E-2</v>
      </c>
      <c r="I30" s="181">
        <f>Prunes!K33</f>
        <v>1.7423202598535892</v>
      </c>
      <c r="J30" s="181">
        <f>Raisins!I32</f>
        <v>7.0942190069222804</v>
      </c>
      <c r="K30" s="181">
        <f t="shared" si="0"/>
        <v>11.254696678532678</v>
      </c>
    </row>
    <row r="31" spans="1:11">
      <c r="A31" s="38">
        <v>1997</v>
      </c>
      <c r="B31" s="39">
        <v>271.36</v>
      </c>
      <c r="C31" s="181">
        <v>0.95804834905660374</v>
      </c>
      <c r="D31" s="181">
        <v>0.61521432783018859</v>
      </c>
      <c r="E31" s="181">
        <v>0.15804344781839624</v>
      </c>
      <c r="F31" s="181">
        <v>0.4764282134433962</v>
      </c>
      <c r="G31" s="181">
        <v>8.487735556087854E-2</v>
      </c>
      <c r="H31" s="181">
        <v>3.7205188679245285E-2</v>
      </c>
      <c r="I31" s="181">
        <f>Prunes!K34</f>
        <v>1.3711665683962257</v>
      </c>
      <c r="J31" s="181">
        <f>Raisins!I33</f>
        <v>7.0118895393813458</v>
      </c>
      <c r="K31" s="181">
        <f t="shared" si="0"/>
        <v>10.71287299016628</v>
      </c>
    </row>
    <row r="32" spans="1:11">
      <c r="A32" s="38">
        <v>1998</v>
      </c>
      <c r="B32" s="39">
        <v>274.62599999999998</v>
      </c>
      <c r="C32" s="181">
        <v>1.1930944921456819</v>
      </c>
      <c r="D32" s="181">
        <v>0.66728221785264308</v>
      </c>
      <c r="E32" s="181">
        <v>0.21044466740221249</v>
      </c>
      <c r="F32" s="181">
        <v>0.38832610801599271</v>
      </c>
      <c r="G32" s="181">
        <v>6.8566041270673561E-2</v>
      </c>
      <c r="H32" s="181">
        <v>5.0548746294961151E-2</v>
      </c>
      <c r="I32" s="181">
        <f>Prunes!K35</f>
        <v>1.4246360337331505</v>
      </c>
      <c r="J32" s="181">
        <f>Raisins!I34</f>
        <v>8.2196053206034669</v>
      </c>
      <c r="K32" s="181">
        <f t="shared" si="0"/>
        <v>12.222503627318783</v>
      </c>
    </row>
    <row r="33" spans="1:11">
      <c r="A33" s="38">
        <v>1999</v>
      </c>
      <c r="B33" s="39">
        <v>277.79000000000002</v>
      </c>
      <c r="C33" s="181">
        <v>0.99812151625328493</v>
      </c>
      <c r="D33" s="181">
        <v>0.53271198833651301</v>
      </c>
      <c r="E33" s="181">
        <v>0.18679132016991251</v>
      </c>
      <c r="F33" s="181">
        <v>0.34384003275855851</v>
      </c>
      <c r="G33" s="181">
        <v>8.6654953832031367E-2</v>
      </c>
      <c r="H33" s="181">
        <v>4.5884301090751999E-2</v>
      </c>
      <c r="I33" s="181">
        <f>Prunes!K36</f>
        <v>1.0359371150869363</v>
      </c>
      <c r="J33" s="181">
        <f>Raisins!I35</f>
        <v>7.0403689392206044</v>
      </c>
      <c r="K33" s="181">
        <f t="shared" si="0"/>
        <v>10.270310166748594</v>
      </c>
    </row>
    <row r="34" spans="1:11">
      <c r="A34" s="38">
        <v>2000</v>
      </c>
      <c r="B34" s="39">
        <v>280.976</v>
      </c>
      <c r="C34" s="181">
        <v>0.78041560845054381</v>
      </c>
      <c r="D34" s="181">
        <v>0.78959574910312613</v>
      </c>
      <c r="E34" s="181">
        <v>0.13100736336911339</v>
      </c>
      <c r="F34" s="181">
        <v>0.37588006100165139</v>
      </c>
      <c r="G34" s="181">
        <v>6.6823709462729905E-2</v>
      </c>
      <c r="H34" s="181">
        <v>2.6948920904276516E-2</v>
      </c>
      <c r="I34" s="181">
        <f>Prunes!K37</f>
        <v>1.2095159358806455</v>
      </c>
      <c r="J34" s="181">
        <f>Raisins!I36</f>
        <v>7.1656383981664504</v>
      </c>
      <c r="K34" s="181">
        <f t="shared" ref="K34:K39" si="1">SUM(C34:J34)</f>
        <v>10.545825746338537</v>
      </c>
    </row>
    <row r="35" spans="1:11">
      <c r="A35" s="40">
        <v>2001</v>
      </c>
      <c r="B35" s="41">
        <v>283.92040200000002</v>
      </c>
      <c r="C35" s="182">
        <v>0.84020272696007225</v>
      </c>
      <c r="D35" s="182">
        <v>0.72924562610333288</v>
      </c>
      <c r="E35" s="182">
        <v>0.15385689940661609</v>
      </c>
      <c r="F35" s="182">
        <v>0.37778427722851698</v>
      </c>
      <c r="G35" s="182">
        <v>6.2665143944111476E-2</v>
      </c>
      <c r="H35" s="182">
        <v>2.222453883395107E-2</v>
      </c>
      <c r="I35" s="182">
        <f>Prunes!K38</f>
        <v>1.1821657437636337</v>
      </c>
      <c r="J35" s="182">
        <f>Raisins!I37</f>
        <v>6.5419588519207581</v>
      </c>
      <c r="K35" s="182">
        <f t="shared" si="1"/>
        <v>9.9101038081609936</v>
      </c>
    </row>
    <row r="36" spans="1:11">
      <c r="A36" s="40">
        <v>2002</v>
      </c>
      <c r="B36" s="41">
        <v>286.78755999999998</v>
      </c>
      <c r="C36" s="182">
        <v>0.81190832684653413</v>
      </c>
      <c r="D36" s="182">
        <v>0.47807954013068071</v>
      </c>
      <c r="E36" s="182">
        <v>0.1950169401001913</v>
      </c>
      <c r="F36" s="182">
        <v>0.45259980774619368</v>
      </c>
      <c r="G36" s="182">
        <v>6.8628086587856185E-2</v>
      </c>
      <c r="H36" s="182">
        <v>2.0242161131396354E-2</v>
      </c>
      <c r="I36" s="182">
        <f>Prunes!K39</f>
        <v>1.3934443634863387</v>
      </c>
      <c r="J36" s="182">
        <f>Raisins!I38</f>
        <v>7.0783844439652457</v>
      </c>
      <c r="K36" s="182">
        <f t="shared" si="1"/>
        <v>10.498303669994437</v>
      </c>
    </row>
    <row r="37" spans="1:11">
      <c r="A37" s="40">
        <v>2003</v>
      </c>
      <c r="B37" s="41">
        <v>289.51758100000001</v>
      </c>
      <c r="C37" s="182">
        <v>0.6456421725905479</v>
      </c>
      <c r="D37" s="182">
        <v>0.74309098183021915</v>
      </c>
      <c r="E37" s="182">
        <v>0.14672651706771478</v>
      </c>
      <c r="F37" s="182">
        <v>0.36073400723806143</v>
      </c>
      <c r="G37" s="182">
        <v>0.2575350872906057</v>
      </c>
      <c r="H37" s="182">
        <v>2.6589749656688373E-2</v>
      </c>
      <c r="I37" s="182">
        <f>Prunes!K40</f>
        <v>1.1515652966855463</v>
      </c>
      <c r="J37" s="182">
        <f>Raisins!I39</f>
        <v>6.6122244779286126</v>
      </c>
      <c r="K37" s="182">
        <f t="shared" si="1"/>
        <v>9.9441082902879963</v>
      </c>
    </row>
    <row r="38" spans="1:11">
      <c r="A38" s="40">
        <v>2004</v>
      </c>
      <c r="B38" s="41">
        <v>292.19189</v>
      </c>
      <c r="C38" s="182">
        <v>0.70505031470928226</v>
      </c>
      <c r="D38" s="182">
        <v>0.53934149602851733</v>
      </c>
      <c r="E38" s="182">
        <v>0.13709759908120656</v>
      </c>
      <c r="F38" s="182">
        <v>0.36181860673819527</v>
      </c>
      <c r="G38" s="182">
        <v>0.23188382134767668</v>
      </c>
      <c r="H38" s="182">
        <v>2.6778292854055596E-2</v>
      </c>
      <c r="I38" s="182">
        <f>Prunes!K41</f>
        <v>0.93890038343614124</v>
      </c>
      <c r="J38" s="182">
        <f>Raisins!I40</f>
        <v>6.4135378150702289</v>
      </c>
      <c r="K38" s="182">
        <f t="shared" si="1"/>
        <v>9.3544083292653042</v>
      </c>
    </row>
    <row r="39" spans="1:11">
      <c r="A39" s="40">
        <v>2005</v>
      </c>
      <c r="B39" s="41">
        <v>294.914085</v>
      </c>
      <c r="C39" s="182">
        <v>0.73408986213730676</v>
      </c>
      <c r="D39" s="182">
        <v>0.77085169614737103</v>
      </c>
      <c r="E39" s="182">
        <v>0.14135257785330935</v>
      </c>
      <c r="F39" s="182">
        <v>0.29832832765515421</v>
      </c>
      <c r="G39" s="182">
        <v>0.23451354719120993</v>
      </c>
      <c r="H39" s="182">
        <v>1.7116849471601196E-2</v>
      </c>
      <c r="I39" s="182">
        <f>Prunes!K42</f>
        <v>0.91785577106647975</v>
      </c>
      <c r="J39" s="182">
        <f>Raisins!I41</f>
        <v>7.0255722392815505</v>
      </c>
      <c r="K39" s="182">
        <f t="shared" si="1"/>
        <v>10.139680870803982</v>
      </c>
    </row>
    <row r="40" spans="1:11">
      <c r="A40" s="38">
        <v>2006</v>
      </c>
      <c r="B40" s="39">
        <v>297.64655699999997</v>
      </c>
      <c r="C40" s="181">
        <v>0.97610783382923538</v>
      </c>
      <c r="D40" s="181">
        <v>0.70441557850776704</v>
      </c>
      <c r="E40" s="181">
        <v>0.17555251801552002</v>
      </c>
      <c r="F40" s="181">
        <v>0.30838031034237695</v>
      </c>
      <c r="G40" s="181">
        <v>0.14277958431079718</v>
      </c>
      <c r="H40" s="181">
        <v>0</v>
      </c>
      <c r="I40" s="181">
        <f>Prunes!K43</f>
        <v>0.78024573931885177</v>
      </c>
      <c r="J40" s="181">
        <f>Raisins!I42</f>
        <v>7.5027942817072812</v>
      </c>
      <c r="K40" s="181">
        <f t="shared" ref="K40:K45" si="2">SUM(C40:J40)</f>
        <v>10.59027584603183</v>
      </c>
    </row>
    <row r="41" spans="1:11">
      <c r="A41" s="38">
        <v>2007</v>
      </c>
      <c r="B41" s="39">
        <v>300.57448099999999</v>
      </c>
      <c r="C41" s="181">
        <v>0.91260077398253914</v>
      </c>
      <c r="D41" s="181">
        <v>0.69090920316685156</v>
      </c>
      <c r="E41" s="181">
        <v>0.13283165086792581</v>
      </c>
      <c r="F41" s="181">
        <v>0.27268439245845361</v>
      </c>
      <c r="G41" s="181">
        <v>0.2868444636688901</v>
      </c>
      <c r="H41" s="181">
        <v>0</v>
      </c>
      <c r="I41" s="181">
        <f>Prunes!K44</f>
        <v>0.76169630517049114</v>
      </c>
      <c r="J41" s="181">
        <f>Raisins!I43</f>
        <v>6.8709408432497625</v>
      </c>
      <c r="K41" s="181">
        <f t="shared" si="2"/>
        <v>9.928507632564914</v>
      </c>
    </row>
    <row r="42" spans="1:11">
      <c r="A42" s="38">
        <v>2008</v>
      </c>
      <c r="B42" s="39">
        <v>303.50646899999998</v>
      </c>
      <c r="C42" s="181">
        <v>0.88402805015665087</v>
      </c>
      <c r="D42" s="181">
        <v>0.58860545512787721</v>
      </c>
      <c r="E42" s="181">
        <v>0.22210797058826451</v>
      </c>
      <c r="F42" s="181">
        <v>0.2790952451824017</v>
      </c>
      <c r="G42" s="181">
        <v>0.27405628733073228</v>
      </c>
      <c r="H42" s="181">
        <v>0</v>
      </c>
      <c r="I42" s="181">
        <f>Prunes!K45</f>
        <v>0.7547893654741934</v>
      </c>
      <c r="J42" s="181">
        <f>Raisins!I44</f>
        <v>6.9117900047053062</v>
      </c>
      <c r="K42" s="181">
        <f t="shared" si="2"/>
        <v>9.9144723785654261</v>
      </c>
    </row>
    <row r="43" spans="1:11">
      <c r="A43" s="38">
        <v>2009</v>
      </c>
      <c r="B43" s="39">
        <v>306.207719</v>
      </c>
      <c r="C43" s="181">
        <v>0.61243446315603822</v>
      </c>
      <c r="D43" s="181">
        <v>0.58843439384361163</v>
      </c>
      <c r="E43" s="181">
        <v>0.2288014107181929</v>
      </c>
      <c r="F43" s="181">
        <v>0.2157670560878317</v>
      </c>
      <c r="G43" s="181">
        <v>0.17556542905112066</v>
      </c>
      <c r="H43" s="181">
        <v>0</v>
      </c>
      <c r="I43" s="181">
        <f>Prunes!K46</f>
        <v>0.83007627320533361</v>
      </c>
      <c r="J43" s="181">
        <f>Raisins!I45</f>
        <v>6.3236479459216355</v>
      </c>
      <c r="K43" s="181">
        <f t="shared" si="2"/>
        <v>8.9747269719837632</v>
      </c>
    </row>
    <row r="44" spans="1:11">
      <c r="A44" s="38">
        <v>2010</v>
      </c>
      <c r="B44" s="39">
        <v>308.83326399999999</v>
      </c>
      <c r="C44" s="181">
        <v>0.65591302366962656</v>
      </c>
      <c r="D44" s="181">
        <v>0.57146058295067592</v>
      </c>
      <c r="E44" s="181">
        <v>0.31805008313482713</v>
      </c>
      <c r="F44" s="181">
        <v>0.21560207821395819</v>
      </c>
      <c r="G44" s="181">
        <v>0.37222794187092489</v>
      </c>
      <c r="H44" s="181">
        <v>0</v>
      </c>
      <c r="I44" s="181">
        <f>Prunes!K47</f>
        <v>0.88145107827622227</v>
      </c>
      <c r="J44" s="181">
        <f>Raisins!I46</f>
        <v>6.2725363896102202</v>
      </c>
      <c r="K44" s="181">
        <f t="shared" si="2"/>
        <v>9.2872411777264556</v>
      </c>
    </row>
    <row r="45" spans="1:11">
      <c r="A45" s="42">
        <v>2011</v>
      </c>
      <c r="B45" s="43">
        <v>310.94696199999998</v>
      </c>
      <c r="C45" s="183">
        <v>0.60386535167370425</v>
      </c>
      <c r="D45" s="183">
        <v>0.58106513971987284</v>
      </c>
      <c r="E45" s="183">
        <v>0.3530215585126058</v>
      </c>
      <c r="F45" s="183">
        <v>0.18289427506932837</v>
      </c>
      <c r="G45" s="183">
        <v>0.1581572992824416</v>
      </c>
      <c r="H45" s="183">
        <v>0</v>
      </c>
      <c r="I45" s="183">
        <f>Prunes!K48</f>
        <v>1.0456121751294833</v>
      </c>
      <c r="J45" s="183">
        <f>Raisins!I47</f>
        <v>6.6333589369776176</v>
      </c>
      <c r="K45" s="183">
        <f t="shared" si="2"/>
        <v>9.557974736365054</v>
      </c>
    </row>
    <row r="46" spans="1:11">
      <c r="A46" s="40">
        <v>2012</v>
      </c>
      <c r="B46" s="41">
        <v>313.14999699999998</v>
      </c>
      <c r="C46" s="182">
        <v>0.87769441505056134</v>
      </c>
      <c r="D46" s="182">
        <v>0.61321803405414055</v>
      </c>
      <c r="E46" s="182">
        <v>0.35264108873263061</v>
      </c>
      <c r="F46" s="182">
        <v>0.21071779874358426</v>
      </c>
      <c r="G46" s="182">
        <v>0.17713369219240327</v>
      </c>
      <c r="H46" s="182">
        <v>0</v>
      </c>
      <c r="I46" s="182">
        <f>Prunes!K49</f>
        <v>0.88201258984871955</v>
      </c>
      <c r="J46" s="182">
        <f>Raisins!I48</f>
        <v>6.0196950835594967</v>
      </c>
      <c r="K46" s="182">
        <f t="shared" ref="K46:K55" si="3">SUM(C46:J46)</f>
        <v>9.1331127021815366</v>
      </c>
    </row>
    <row r="47" spans="1:11">
      <c r="A47" s="42">
        <v>2013</v>
      </c>
      <c r="B47" s="43">
        <v>315.33597600000002</v>
      </c>
      <c r="C47" s="183">
        <v>0.64447968524847288</v>
      </c>
      <c r="D47" s="183">
        <v>0.66607100073985848</v>
      </c>
      <c r="E47" s="183">
        <v>0.37207176257617997</v>
      </c>
      <c r="F47" s="183">
        <v>0.27539223916715416</v>
      </c>
      <c r="G47" s="183">
        <v>0.21629035321773749</v>
      </c>
      <c r="H47" s="183">
        <v>0</v>
      </c>
      <c r="I47" s="183">
        <f>Prunes!K50</f>
        <v>1.0231985334972173</v>
      </c>
      <c r="J47" s="183">
        <f>Raisins!I49</f>
        <v>6.7523067356738951</v>
      </c>
      <c r="K47" s="183">
        <f t="shared" si="3"/>
        <v>9.9498103101205153</v>
      </c>
    </row>
    <row r="48" spans="1:11">
      <c r="A48" s="42">
        <v>2014</v>
      </c>
      <c r="B48" s="43">
        <v>317.519206</v>
      </c>
      <c r="C48" s="183">
        <v>0.70531075137546162</v>
      </c>
      <c r="D48" s="183">
        <v>0.44477356016568015</v>
      </c>
      <c r="E48" s="183">
        <v>0.41437673560477473</v>
      </c>
      <c r="F48" s="183">
        <v>0.22403663412159075</v>
      </c>
      <c r="G48" s="183">
        <v>0.16408987383475002</v>
      </c>
      <c r="H48" s="183">
        <v>0</v>
      </c>
      <c r="I48" s="183">
        <f>Prunes!K51</f>
        <v>0.77181010584214682</v>
      </c>
      <c r="J48" s="183">
        <f>Raisins!I50</f>
        <v>6.6171145674720862</v>
      </c>
      <c r="K48" s="183">
        <f t="shared" si="3"/>
        <v>9.3415122284164909</v>
      </c>
    </row>
    <row r="49" spans="1:12">
      <c r="A49" s="40">
        <v>2015</v>
      </c>
      <c r="B49" s="41">
        <v>319.83219000000003</v>
      </c>
      <c r="C49" s="182">
        <v>0.69116913541441838</v>
      </c>
      <c r="D49" s="182">
        <v>0.55448323550171719</v>
      </c>
      <c r="E49" s="182">
        <v>0.40605847578131521</v>
      </c>
      <c r="F49" s="182">
        <v>0.33979761706912609</v>
      </c>
      <c r="G49" s="182">
        <v>0.30996108728596083</v>
      </c>
      <c r="H49" s="182">
        <v>0</v>
      </c>
      <c r="I49" s="182">
        <f>Prunes!K52</f>
        <v>0.85427708858199525</v>
      </c>
      <c r="J49" s="182">
        <f>Raisins!I51</f>
        <v>7.0557140488775056</v>
      </c>
      <c r="K49" s="182">
        <f t="shared" si="3"/>
        <v>10.211460688512039</v>
      </c>
    </row>
    <row r="50" spans="1:12">
      <c r="A50" s="44">
        <v>2016</v>
      </c>
      <c r="B50" s="45">
        <v>322.11409400000002</v>
      </c>
      <c r="C50" s="184">
        <v>1.2079210939462957</v>
      </c>
      <c r="D50" s="184">
        <v>0.4871188272463482</v>
      </c>
      <c r="E50" s="184">
        <v>0.3578903737270186</v>
      </c>
      <c r="F50" s="184">
        <v>0.27212826960995995</v>
      </c>
      <c r="G50" s="184">
        <v>0.19724276331587653</v>
      </c>
      <c r="H50" s="184">
        <v>0</v>
      </c>
      <c r="I50" s="184">
        <f>Prunes!K53</f>
        <v>1.0247235405846911</v>
      </c>
      <c r="J50" s="184">
        <f>Raisins!I52</f>
        <v>6.1878804842292743</v>
      </c>
      <c r="K50" s="184">
        <f t="shared" si="3"/>
        <v>9.7349053526594638</v>
      </c>
    </row>
    <row r="51" spans="1:12">
      <c r="A51" s="44">
        <v>2017</v>
      </c>
      <c r="B51" s="45">
        <v>324.29674599999998</v>
      </c>
      <c r="C51" s="184">
        <v>1.357477167655577</v>
      </c>
      <c r="D51" s="184">
        <v>0.59655972239634036</v>
      </c>
      <c r="E51" s="184">
        <v>0.46345618544750999</v>
      </c>
      <c r="F51" s="184">
        <v>0.35290512631662357</v>
      </c>
      <c r="G51" s="184">
        <v>0.19892689695073293</v>
      </c>
      <c r="H51" s="184">
        <v>0</v>
      </c>
      <c r="I51" s="184">
        <f>Prunes!K54</f>
        <v>0.64770914092169829</v>
      </c>
      <c r="J51" s="184">
        <f>Raisins!I53</f>
        <v>5.891389860107501</v>
      </c>
      <c r="K51" s="184">
        <f t="shared" si="3"/>
        <v>9.5084240997959828</v>
      </c>
    </row>
    <row r="52" spans="1:12">
      <c r="A52" s="46">
        <v>2018</v>
      </c>
      <c r="B52" s="47">
        <v>326.16326299999997</v>
      </c>
      <c r="C52" s="185">
        <v>0.90063618885184382</v>
      </c>
      <c r="D52" s="185">
        <v>0.45739900887568485</v>
      </c>
      <c r="E52" s="185">
        <v>0.4023806983774259</v>
      </c>
      <c r="F52" s="185">
        <v>0.3210441035690767</v>
      </c>
      <c r="G52" s="185">
        <v>9.6346773517531313E-3</v>
      </c>
      <c r="H52" s="185">
        <v>0</v>
      </c>
      <c r="I52" s="185">
        <f>Prunes!K55</f>
        <v>0.73209734277484773</v>
      </c>
      <c r="J52" s="185" t="str">
        <f>Raisins!I54</f>
        <v>NA</v>
      </c>
      <c r="K52" s="185">
        <f t="shared" si="3"/>
        <v>2.8231920198006319</v>
      </c>
    </row>
    <row r="53" spans="1:12">
      <c r="A53" s="44">
        <v>2019</v>
      </c>
      <c r="B53" s="45">
        <v>327.77654100000001</v>
      </c>
      <c r="C53" s="184">
        <v>0.9693780573239793</v>
      </c>
      <c r="D53" s="184">
        <v>0.52203282112828719</v>
      </c>
      <c r="E53" s="184">
        <v>0.44779054828392972</v>
      </c>
      <c r="F53" s="184">
        <v>0.3772101478244595</v>
      </c>
      <c r="G53" s="184">
        <v>1.0330773342317988E-2</v>
      </c>
      <c r="H53" s="184">
        <v>0</v>
      </c>
      <c r="I53" s="184">
        <f>Prunes!K56</f>
        <v>0.87130025475473871</v>
      </c>
      <c r="J53" s="184" t="str">
        <f>Raisins!I55</f>
        <v>NA</v>
      </c>
      <c r="K53" s="184">
        <f t="shared" si="3"/>
        <v>3.1980426026577127</v>
      </c>
    </row>
    <row r="54" spans="1:12">
      <c r="A54" s="44">
        <v>2020</v>
      </c>
      <c r="B54" s="45">
        <v>329.37155899999999</v>
      </c>
      <c r="C54" s="184">
        <v>0.93300392349758376</v>
      </c>
      <c r="D54" s="184">
        <v>0.50988304881938484</v>
      </c>
      <c r="E54" s="184">
        <v>0.45575262792498739</v>
      </c>
      <c r="F54" s="184">
        <v>0.3969557660562914</v>
      </c>
      <c r="G54" s="184">
        <v>8.920007191634903E-3</v>
      </c>
      <c r="H54" s="184">
        <v>0</v>
      </c>
      <c r="I54" s="185">
        <f>Prunes!K57</f>
        <v>0.78054398790971258</v>
      </c>
      <c r="J54" s="185" t="str">
        <f>Raisins!I56</f>
        <v>NA</v>
      </c>
      <c r="K54" s="185">
        <f t="shared" si="3"/>
        <v>3.0850593613995949</v>
      </c>
    </row>
    <row r="55" spans="1:12" ht="13.8" thickBot="1">
      <c r="A55" s="201">
        <v>2021</v>
      </c>
      <c r="B55" s="202">
        <v>332.02415000000002</v>
      </c>
      <c r="C55" s="203">
        <v>0.96201808354230411</v>
      </c>
      <c r="D55" s="203">
        <v>0.52749105545581065</v>
      </c>
      <c r="E55" s="203">
        <v>0.42716965015948388</v>
      </c>
      <c r="F55" s="203">
        <v>0.41289259740895351</v>
      </c>
      <c r="G55" s="203">
        <v>1.4957215101672573E-2</v>
      </c>
      <c r="H55" s="203">
        <v>0</v>
      </c>
      <c r="I55" s="203">
        <f>Prunes!K58</f>
        <v>0.63872067022671708</v>
      </c>
      <c r="J55" s="203" t="str">
        <f>Raisins!I57</f>
        <v>NA</v>
      </c>
      <c r="K55" s="203">
        <f t="shared" si="3"/>
        <v>2.9832492718949415</v>
      </c>
    </row>
    <row r="56" spans="1:12" ht="15" customHeight="1" thickTop="1">
      <c r="A56" s="50" t="s">
        <v>37</v>
      </c>
      <c r="B56" s="50"/>
      <c r="L56" s="50"/>
    </row>
    <row r="57" spans="1:12" ht="15" customHeight="1">
      <c r="A57" s="50" t="s">
        <v>38</v>
      </c>
      <c r="B57" s="50"/>
      <c r="L57" s="50"/>
    </row>
    <row r="58" spans="1:12" ht="15" customHeight="1">
      <c r="A58" s="50" t="s">
        <v>39</v>
      </c>
      <c r="B58" s="50"/>
      <c r="L58" s="50"/>
    </row>
    <row r="59" spans="1:12" ht="15" customHeight="1">
      <c r="A59" s="50" t="s">
        <v>40</v>
      </c>
      <c r="B59" s="50"/>
      <c r="L59" s="50"/>
    </row>
    <row r="60" spans="1:12" ht="15" customHeight="1">
      <c r="A60" s="50" t="s">
        <v>74</v>
      </c>
      <c r="B60" s="50"/>
      <c r="L60" s="50"/>
    </row>
    <row r="61" spans="1:12" ht="15" customHeight="1">
      <c r="A61" s="50" t="s">
        <v>41</v>
      </c>
      <c r="B61" s="50"/>
      <c r="L61" s="50"/>
    </row>
    <row r="62" spans="1:12" ht="13.2" customHeight="1">
      <c r="A62" s="50"/>
      <c r="B62" s="50"/>
      <c r="L62" s="50"/>
    </row>
    <row r="63" spans="1:12" ht="15" customHeight="1">
      <c r="A63" s="50" t="s">
        <v>73</v>
      </c>
      <c r="B63" s="50"/>
      <c r="L63" s="50"/>
    </row>
    <row r="64" spans="1:12">
      <c r="A64" s="50"/>
      <c r="B64" s="50"/>
      <c r="L64" s="50"/>
    </row>
    <row r="65" spans="1:12">
      <c r="A65" s="50"/>
      <c r="B65" s="50"/>
      <c r="L65" s="50"/>
    </row>
    <row r="66" spans="1:12">
      <c r="A66" s="50"/>
      <c r="B66" s="50"/>
      <c r="L66" s="50"/>
    </row>
    <row r="67" spans="1:12">
      <c r="B67" s="49"/>
    </row>
    <row r="68" spans="1:12">
      <c r="B68" s="49"/>
    </row>
    <row r="69" spans="1:12">
      <c r="B69" s="49"/>
    </row>
    <row r="70" spans="1:12">
      <c r="B70" s="49"/>
    </row>
    <row r="71" spans="1:12">
      <c r="B71" s="49"/>
    </row>
    <row r="72" spans="1:12">
      <c r="B72" s="49"/>
    </row>
    <row r="73" spans="1:12">
      <c r="B73" s="49"/>
    </row>
    <row r="74" spans="1:12">
      <c r="B74" s="49"/>
    </row>
    <row r="75" spans="1:12">
      <c r="B75" s="49"/>
    </row>
    <row r="76" spans="1:12">
      <c r="B76" s="49"/>
    </row>
    <row r="77" spans="1:12">
      <c r="B77" s="49"/>
    </row>
    <row r="78" spans="1:12">
      <c r="B78" s="49"/>
    </row>
    <row r="79" spans="1:12">
      <c r="B79" s="49"/>
    </row>
    <row r="80" spans="1:12">
      <c r="B80" s="49"/>
    </row>
    <row r="81" spans="2:2">
      <c r="B81" s="49"/>
    </row>
    <row r="82" spans="2:2">
      <c r="B82" s="49"/>
    </row>
    <row r="83" spans="2:2">
      <c r="B83" s="49"/>
    </row>
  </sheetData>
  <phoneticPr fontId="4" type="noConversion"/>
  <printOptions horizontalCentered="1"/>
  <pageMargins left="0.75" right="0.75" top="0.69930555555555596" bottom="0.44930555599999999" header="0" footer="0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M72"/>
  <sheetViews>
    <sheetView showZeros="0" showOutlineSymbols="0" workbookViewId="0">
      <pane ySplit="6" topLeftCell="A7" activePane="bottomLeft" state="frozen"/>
      <selection pane="bottomLeft"/>
    </sheetView>
  </sheetViews>
  <sheetFormatPr defaultColWidth="12.6640625" defaultRowHeight="13.2"/>
  <cols>
    <col min="1" max="1" width="12.77734375" style="92" customWidth="1"/>
    <col min="2" max="2" width="16.6640625" style="92" customWidth="1"/>
    <col min="3" max="8" width="12.77734375" style="93" customWidth="1"/>
    <col min="9" max="9" width="13.33203125" style="93" customWidth="1"/>
    <col min="10" max="10" width="13.88671875" style="94" customWidth="1"/>
    <col min="11" max="11" width="13.88671875" style="50" customWidth="1"/>
    <col min="12" max="16384" width="12.6640625" style="35"/>
  </cols>
  <sheetData>
    <row r="1" spans="1:11" s="34" customFormat="1" ht="16.2" thickBot="1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7" t="s">
        <v>9</v>
      </c>
      <c r="K1" s="7"/>
    </row>
    <row r="2" spans="1:11" ht="21" customHeight="1" thickTop="1">
      <c r="A2" s="95"/>
      <c r="B2" s="96"/>
      <c r="C2" s="171" t="s">
        <v>0</v>
      </c>
      <c r="D2" s="172"/>
      <c r="E2" s="172"/>
      <c r="F2" s="172"/>
      <c r="G2" s="171" t="s">
        <v>28</v>
      </c>
      <c r="H2" s="173"/>
      <c r="I2" s="111" t="s">
        <v>45</v>
      </c>
      <c r="J2" s="112"/>
      <c r="K2" s="113"/>
    </row>
    <row r="3" spans="1:11" ht="42" customHeight="1">
      <c r="A3" s="105" t="s">
        <v>43</v>
      </c>
      <c r="B3" s="106" t="s">
        <v>44</v>
      </c>
      <c r="C3" s="118" t="s">
        <v>46</v>
      </c>
      <c r="D3" s="118" t="s">
        <v>1</v>
      </c>
      <c r="E3" s="119" t="s">
        <v>16</v>
      </c>
      <c r="F3" s="118" t="s">
        <v>47</v>
      </c>
      <c r="G3" s="120" t="s">
        <v>3</v>
      </c>
      <c r="H3" s="121" t="s">
        <v>17</v>
      </c>
      <c r="I3" s="120" t="s">
        <v>2</v>
      </c>
      <c r="J3" s="114" t="s">
        <v>20</v>
      </c>
      <c r="K3" s="115"/>
    </row>
    <row r="4" spans="1:11" ht="18" customHeight="1">
      <c r="A4" s="97"/>
      <c r="B4" s="98"/>
      <c r="C4" s="174"/>
      <c r="D4" s="174"/>
      <c r="E4" s="120"/>
      <c r="F4" s="174"/>
      <c r="G4" s="120"/>
      <c r="H4" s="121"/>
      <c r="I4" s="120"/>
      <c r="J4" s="117" t="s">
        <v>10</v>
      </c>
      <c r="K4" s="116" t="s">
        <v>48</v>
      </c>
    </row>
    <row r="5" spans="1:11" ht="15" customHeight="1">
      <c r="A5" s="99"/>
      <c r="B5" s="98"/>
      <c r="C5" s="101"/>
      <c r="D5" s="101"/>
      <c r="E5" s="101"/>
      <c r="F5" s="101"/>
      <c r="G5" s="100"/>
      <c r="H5" s="100"/>
      <c r="I5" s="101"/>
      <c r="J5" s="102"/>
      <c r="K5" s="175" t="s">
        <v>29</v>
      </c>
    </row>
    <row r="6" spans="1:11" ht="15" customHeight="1">
      <c r="A6" s="54"/>
      <c r="B6" s="176" t="s">
        <v>65</v>
      </c>
      <c r="C6" s="177" t="s">
        <v>66</v>
      </c>
      <c r="D6" s="178"/>
      <c r="E6" s="178"/>
      <c r="F6" s="178"/>
      <c r="G6" s="178"/>
      <c r="H6" s="178"/>
      <c r="I6" s="178"/>
      <c r="J6" s="179" t="s">
        <v>67</v>
      </c>
      <c r="K6" s="180"/>
    </row>
    <row r="7" spans="1:11" ht="13.2" customHeight="1">
      <c r="A7" s="56">
        <v>1970</v>
      </c>
      <c r="B7" s="57">
        <v>203.84899999999999</v>
      </c>
      <c r="C7" s="58" t="s">
        <v>21</v>
      </c>
      <c r="D7" s="58" t="s">
        <v>21</v>
      </c>
      <c r="E7" s="58" t="s">
        <v>21</v>
      </c>
      <c r="F7" s="58" t="s">
        <v>21</v>
      </c>
      <c r="G7" s="58" t="s">
        <v>21</v>
      </c>
      <c r="H7" s="58" t="s">
        <v>21</v>
      </c>
      <c r="I7" s="58" t="s">
        <v>21</v>
      </c>
      <c r="J7" s="59">
        <v>0.69</v>
      </c>
      <c r="K7" s="59">
        <f t="shared" ref="K7:K44" si="0">J7*2.6</f>
        <v>1.7939999999999998</v>
      </c>
    </row>
    <row r="8" spans="1:11" ht="13.2" customHeight="1">
      <c r="A8" s="60">
        <v>1971</v>
      </c>
      <c r="B8" s="61">
        <v>206.46599999999998</v>
      </c>
      <c r="C8" s="62" t="s">
        <v>21</v>
      </c>
      <c r="D8" s="62" t="s">
        <v>21</v>
      </c>
      <c r="E8" s="62" t="s">
        <v>21</v>
      </c>
      <c r="F8" s="62" t="s">
        <v>21</v>
      </c>
      <c r="G8" s="62" t="s">
        <v>21</v>
      </c>
      <c r="H8" s="62" t="s">
        <v>21</v>
      </c>
      <c r="I8" s="62" t="s">
        <v>21</v>
      </c>
      <c r="J8" s="63">
        <v>0.57999999999999996</v>
      </c>
      <c r="K8" s="63">
        <f t="shared" si="0"/>
        <v>1.508</v>
      </c>
    </row>
    <row r="9" spans="1:11" ht="13.2" customHeight="1">
      <c r="A9" s="60">
        <v>1972</v>
      </c>
      <c r="B9" s="61">
        <v>208.917</v>
      </c>
      <c r="C9" s="62" t="s">
        <v>21</v>
      </c>
      <c r="D9" s="62" t="s">
        <v>21</v>
      </c>
      <c r="E9" s="62" t="s">
        <v>21</v>
      </c>
      <c r="F9" s="62" t="s">
        <v>21</v>
      </c>
      <c r="G9" s="62" t="s">
        <v>21</v>
      </c>
      <c r="H9" s="62" t="s">
        <v>21</v>
      </c>
      <c r="I9" s="62" t="s">
        <v>21</v>
      </c>
      <c r="J9" s="63">
        <v>0.49</v>
      </c>
      <c r="K9" s="63">
        <f t="shared" si="0"/>
        <v>1.274</v>
      </c>
    </row>
    <row r="10" spans="1:11" ht="13.2" customHeight="1">
      <c r="A10" s="60">
        <v>1973</v>
      </c>
      <c r="B10" s="61">
        <v>210.98500000000001</v>
      </c>
      <c r="C10" s="62" t="s">
        <v>21</v>
      </c>
      <c r="D10" s="62" t="s">
        <v>21</v>
      </c>
      <c r="E10" s="62" t="s">
        <v>21</v>
      </c>
      <c r="F10" s="62" t="s">
        <v>21</v>
      </c>
      <c r="G10" s="62" t="s">
        <v>21</v>
      </c>
      <c r="H10" s="62" t="s">
        <v>21</v>
      </c>
      <c r="I10" s="62" t="s">
        <v>21</v>
      </c>
      <c r="J10" s="63">
        <v>0.55000000000000004</v>
      </c>
      <c r="K10" s="63">
        <f t="shared" si="0"/>
        <v>1.4300000000000002</v>
      </c>
    </row>
    <row r="11" spans="1:11" ht="13.2" customHeight="1">
      <c r="A11" s="60">
        <v>1974</v>
      </c>
      <c r="B11" s="61">
        <v>212.93199999999999</v>
      </c>
      <c r="C11" s="62" t="s">
        <v>21</v>
      </c>
      <c r="D11" s="62" t="s">
        <v>21</v>
      </c>
      <c r="E11" s="62" t="s">
        <v>21</v>
      </c>
      <c r="F11" s="62" t="s">
        <v>21</v>
      </c>
      <c r="G11" s="62" t="s">
        <v>21</v>
      </c>
      <c r="H11" s="62" t="s">
        <v>21</v>
      </c>
      <c r="I11" s="62" t="s">
        <v>21</v>
      </c>
      <c r="J11" s="63">
        <v>0.51</v>
      </c>
      <c r="K11" s="63">
        <f t="shared" si="0"/>
        <v>1.3260000000000001</v>
      </c>
    </row>
    <row r="12" spans="1:11" ht="13.2" customHeight="1">
      <c r="A12" s="60">
        <v>1975</v>
      </c>
      <c r="B12" s="61">
        <v>214.93100000000001</v>
      </c>
      <c r="C12" s="62" t="s">
        <v>21</v>
      </c>
      <c r="D12" s="62" t="s">
        <v>21</v>
      </c>
      <c r="E12" s="62" t="s">
        <v>21</v>
      </c>
      <c r="F12" s="62" t="s">
        <v>21</v>
      </c>
      <c r="G12" s="62" t="s">
        <v>21</v>
      </c>
      <c r="H12" s="62" t="s">
        <v>21</v>
      </c>
      <c r="I12" s="62" t="s">
        <v>21</v>
      </c>
      <c r="J12" s="63">
        <v>0.6</v>
      </c>
      <c r="K12" s="63">
        <f t="shared" si="0"/>
        <v>1.56</v>
      </c>
    </row>
    <row r="13" spans="1:11" ht="13.2" customHeight="1">
      <c r="A13" s="56">
        <v>1976</v>
      </c>
      <c r="B13" s="57">
        <v>217.095</v>
      </c>
      <c r="C13" s="58" t="s">
        <v>21</v>
      </c>
      <c r="D13" s="58" t="s">
        <v>21</v>
      </c>
      <c r="E13" s="58" t="s">
        <v>21</v>
      </c>
      <c r="F13" s="58" t="s">
        <v>21</v>
      </c>
      <c r="G13" s="58" t="s">
        <v>21</v>
      </c>
      <c r="H13" s="58" t="s">
        <v>21</v>
      </c>
      <c r="I13" s="58" t="s">
        <v>21</v>
      </c>
      <c r="J13" s="59">
        <v>0.53</v>
      </c>
      <c r="K13" s="59">
        <f t="shared" si="0"/>
        <v>1.3780000000000001</v>
      </c>
    </row>
    <row r="14" spans="1:11" ht="13.2" customHeight="1">
      <c r="A14" s="56">
        <v>1977</v>
      </c>
      <c r="B14" s="57">
        <v>219.179</v>
      </c>
      <c r="C14" s="58" t="s">
        <v>21</v>
      </c>
      <c r="D14" s="58" t="s">
        <v>21</v>
      </c>
      <c r="E14" s="58" t="s">
        <v>21</v>
      </c>
      <c r="F14" s="58" t="s">
        <v>21</v>
      </c>
      <c r="G14" s="58" t="s">
        <v>21</v>
      </c>
      <c r="H14" s="58" t="s">
        <v>21</v>
      </c>
      <c r="I14" s="58" t="s">
        <v>21</v>
      </c>
      <c r="J14" s="59">
        <v>0.49</v>
      </c>
      <c r="K14" s="59">
        <f t="shared" si="0"/>
        <v>1.274</v>
      </c>
    </row>
    <row r="15" spans="1:11" ht="13.2" customHeight="1">
      <c r="A15" s="56">
        <v>1978</v>
      </c>
      <c r="B15" s="57">
        <v>221.47699999999998</v>
      </c>
      <c r="C15" s="58" t="s">
        <v>21</v>
      </c>
      <c r="D15" s="58" t="s">
        <v>21</v>
      </c>
      <c r="E15" s="58" t="s">
        <v>21</v>
      </c>
      <c r="F15" s="58" t="s">
        <v>21</v>
      </c>
      <c r="G15" s="58" t="s">
        <v>21</v>
      </c>
      <c r="H15" s="58" t="s">
        <v>21</v>
      </c>
      <c r="I15" s="58" t="s">
        <v>21</v>
      </c>
      <c r="J15" s="59">
        <v>0.43</v>
      </c>
      <c r="K15" s="59">
        <f t="shared" si="0"/>
        <v>1.1180000000000001</v>
      </c>
    </row>
    <row r="16" spans="1:11" ht="13.2" customHeight="1">
      <c r="A16" s="56">
        <v>1979</v>
      </c>
      <c r="B16" s="57">
        <v>223.86500000000001</v>
      </c>
      <c r="C16" s="58" t="s">
        <v>21</v>
      </c>
      <c r="D16" s="58" t="s">
        <v>21</v>
      </c>
      <c r="E16" s="58" t="s">
        <v>21</v>
      </c>
      <c r="F16" s="58" t="s">
        <v>21</v>
      </c>
      <c r="G16" s="58" t="s">
        <v>21</v>
      </c>
      <c r="H16" s="58" t="s">
        <v>21</v>
      </c>
      <c r="I16" s="58" t="s">
        <v>21</v>
      </c>
      <c r="J16" s="59">
        <v>0.38</v>
      </c>
      <c r="K16" s="59">
        <f t="shared" si="0"/>
        <v>0.9880000000000001</v>
      </c>
    </row>
    <row r="17" spans="1:11" ht="13.2" customHeight="1">
      <c r="A17" s="56">
        <v>1980</v>
      </c>
      <c r="B17" s="57">
        <v>226.45099999999999</v>
      </c>
      <c r="C17" s="58">
        <v>259</v>
      </c>
      <c r="D17" s="58">
        <v>0.1</v>
      </c>
      <c r="E17" s="58">
        <v>76</v>
      </c>
      <c r="F17" s="64">
        <f t="shared" ref="F17:F27" si="1">SUM(C17,D17,E17)</f>
        <v>335.1</v>
      </c>
      <c r="G17" s="58">
        <v>120.8</v>
      </c>
      <c r="H17" s="58">
        <v>114.9</v>
      </c>
      <c r="I17" s="65">
        <f t="shared" ref="I17:I27" si="2">F17-SUM(G17,H17)</f>
        <v>99.400000000000034</v>
      </c>
      <c r="J17" s="59">
        <v>0.43</v>
      </c>
      <c r="K17" s="59">
        <f t="shared" si="0"/>
        <v>1.1180000000000001</v>
      </c>
    </row>
    <row r="18" spans="1:11" ht="13.2" customHeight="1">
      <c r="A18" s="60">
        <v>1981</v>
      </c>
      <c r="B18" s="61">
        <v>228.93700000000001</v>
      </c>
      <c r="C18" s="62">
        <v>251</v>
      </c>
      <c r="D18" s="62">
        <v>0.2</v>
      </c>
      <c r="E18" s="62">
        <v>114.9</v>
      </c>
      <c r="F18" s="66">
        <f t="shared" si="1"/>
        <v>366.1</v>
      </c>
      <c r="G18" s="62">
        <v>128.30000000000001</v>
      </c>
      <c r="H18" s="62">
        <v>132.19999999999999</v>
      </c>
      <c r="I18" s="67">
        <f t="shared" si="2"/>
        <v>105.60000000000002</v>
      </c>
      <c r="J18" s="63">
        <v>0.46</v>
      </c>
      <c r="K18" s="63">
        <f t="shared" si="0"/>
        <v>1.1960000000000002</v>
      </c>
    </row>
    <row r="19" spans="1:11" ht="13.2" customHeight="1">
      <c r="A19" s="60">
        <v>1982</v>
      </c>
      <c r="B19" s="61">
        <v>231.15700000000001</v>
      </c>
      <c r="C19" s="62">
        <v>184.5</v>
      </c>
      <c r="D19" s="62">
        <v>0.8</v>
      </c>
      <c r="E19" s="62">
        <v>132.19999999999999</v>
      </c>
      <c r="F19" s="66">
        <f t="shared" si="1"/>
        <v>317.5</v>
      </c>
      <c r="G19" s="62">
        <v>116.4</v>
      </c>
      <c r="H19" s="62">
        <v>102.3</v>
      </c>
      <c r="I19" s="67">
        <f t="shared" si="2"/>
        <v>98.800000000000011</v>
      </c>
      <c r="J19" s="63">
        <v>0.42</v>
      </c>
      <c r="K19" s="63">
        <f t="shared" si="0"/>
        <v>1.0920000000000001</v>
      </c>
    </row>
    <row r="20" spans="1:11" ht="13.2" customHeight="1">
      <c r="A20" s="60">
        <v>1983</v>
      </c>
      <c r="B20" s="61">
        <v>233.322</v>
      </c>
      <c r="C20" s="62">
        <v>225.1</v>
      </c>
      <c r="D20" s="62">
        <v>1.6</v>
      </c>
      <c r="E20" s="62">
        <v>102.3</v>
      </c>
      <c r="F20" s="66">
        <f t="shared" si="1"/>
        <v>329</v>
      </c>
      <c r="G20" s="62">
        <v>116.2</v>
      </c>
      <c r="H20" s="62">
        <v>102.9</v>
      </c>
      <c r="I20" s="67">
        <f t="shared" si="2"/>
        <v>109.89999999999998</v>
      </c>
      <c r="J20" s="63">
        <v>0.47</v>
      </c>
      <c r="K20" s="63">
        <f t="shared" si="0"/>
        <v>1.222</v>
      </c>
    </row>
    <row r="21" spans="1:11" ht="13.2" customHeight="1">
      <c r="A21" s="60">
        <v>1984</v>
      </c>
      <c r="B21" s="61">
        <v>235.38499999999999</v>
      </c>
      <c r="C21" s="62">
        <v>238.1</v>
      </c>
      <c r="D21" s="62">
        <v>1</v>
      </c>
      <c r="E21" s="62">
        <v>102.9</v>
      </c>
      <c r="F21" s="66">
        <f t="shared" si="1"/>
        <v>342</v>
      </c>
      <c r="G21" s="62">
        <v>103.3</v>
      </c>
      <c r="H21" s="62">
        <v>125</v>
      </c>
      <c r="I21" s="67">
        <f t="shared" si="2"/>
        <v>113.69999999999999</v>
      </c>
      <c r="J21" s="63">
        <v>0.48</v>
      </c>
      <c r="K21" s="63">
        <f t="shared" si="0"/>
        <v>1.248</v>
      </c>
    </row>
    <row r="22" spans="1:11" ht="13.2" customHeight="1">
      <c r="A22" s="60">
        <v>1985</v>
      </c>
      <c r="B22" s="61">
        <v>237.46799999999999</v>
      </c>
      <c r="C22" s="62">
        <v>224.5</v>
      </c>
      <c r="D22" s="62">
        <v>2.9</v>
      </c>
      <c r="E22" s="62">
        <v>125</v>
      </c>
      <c r="F22" s="66">
        <f t="shared" si="1"/>
        <v>352.4</v>
      </c>
      <c r="G22" s="62">
        <v>106.4</v>
      </c>
      <c r="H22" s="62">
        <v>128.19999999999999</v>
      </c>
      <c r="I22" s="67">
        <f t="shared" si="2"/>
        <v>117.79999999999998</v>
      </c>
      <c r="J22" s="63">
        <v>0.49</v>
      </c>
      <c r="K22" s="63">
        <f t="shared" si="0"/>
        <v>1.274</v>
      </c>
    </row>
    <row r="23" spans="1:11" ht="13.2" customHeight="1">
      <c r="A23" s="56">
        <v>1986</v>
      </c>
      <c r="B23" s="57">
        <v>239.63800000000001</v>
      </c>
      <c r="C23" s="58">
        <v>140.30000000000001</v>
      </c>
      <c r="D23" s="58">
        <v>3.2</v>
      </c>
      <c r="E23" s="58">
        <v>128.19999999999999</v>
      </c>
      <c r="F23" s="64">
        <f t="shared" si="1"/>
        <v>271.7</v>
      </c>
      <c r="G23" s="58">
        <v>120</v>
      </c>
      <c r="H23" s="58">
        <v>41.2</v>
      </c>
      <c r="I23" s="65">
        <f t="shared" si="2"/>
        <v>110.5</v>
      </c>
      <c r="J23" s="59">
        <v>0.46</v>
      </c>
      <c r="K23" s="59">
        <f t="shared" si="0"/>
        <v>1.1960000000000002</v>
      </c>
    </row>
    <row r="24" spans="1:11" ht="13.2" customHeight="1">
      <c r="A24" s="56">
        <v>1987</v>
      </c>
      <c r="B24" s="57">
        <v>241.78399999999999</v>
      </c>
      <c r="C24" s="58">
        <v>399.1</v>
      </c>
      <c r="D24" s="58">
        <v>1.1000000000000001</v>
      </c>
      <c r="E24" s="58">
        <v>41.2</v>
      </c>
      <c r="F24" s="64">
        <f t="shared" si="1"/>
        <v>441.40000000000003</v>
      </c>
      <c r="G24" s="58">
        <v>130.1</v>
      </c>
      <c r="H24" s="58">
        <v>155.6</v>
      </c>
      <c r="I24" s="65">
        <f t="shared" si="2"/>
        <v>155.70000000000005</v>
      </c>
      <c r="J24" s="59">
        <v>0.64</v>
      </c>
      <c r="K24" s="59">
        <f t="shared" si="0"/>
        <v>1.6640000000000001</v>
      </c>
    </row>
    <row r="25" spans="1:11" ht="13.2" customHeight="1">
      <c r="A25" s="56">
        <v>1988</v>
      </c>
      <c r="B25" s="57">
        <v>243.98099999999999</v>
      </c>
      <c r="C25" s="58">
        <v>236.3</v>
      </c>
      <c r="D25" s="58">
        <v>1.1000000000000001</v>
      </c>
      <c r="E25" s="58">
        <v>155.6</v>
      </c>
      <c r="F25" s="64">
        <f t="shared" si="1"/>
        <v>393</v>
      </c>
      <c r="G25" s="58">
        <v>126.4</v>
      </c>
      <c r="H25" s="58">
        <v>118</v>
      </c>
      <c r="I25" s="65">
        <f t="shared" si="2"/>
        <v>148.6</v>
      </c>
      <c r="J25" s="59">
        <v>0.6</v>
      </c>
      <c r="K25" s="59">
        <f t="shared" si="0"/>
        <v>1.56</v>
      </c>
    </row>
    <row r="26" spans="1:11" ht="13.2" customHeight="1">
      <c r="A26" s="56">
        <v>1989</v>
      </c>
      <c r="B26" s="57">
        <v>246.22399999999999</v>
      </c>
      <c r="C26" s="58">
        <v>388.4</v>
      </c>
      <c r="D26" s="58">
        <v>1.8</v>
      </c>
      <c r="E26" s="58">
        <v>118</v>
      </c>
      <c r="F26" s="64">
        <f t="shared" si="1"/>
        <v>508.2</v>
      </c>
      <c r="G26" s="58">
        <v>156.69999999999999</v>
      </c>
      <c r="H26" s="58">
        <v>166.5</v>
      </c>
      <c r="I26" s="65">
        <f t="shared" si="2"/>
        <v>185</v>
      </c>
      <c r="J26" s="59">
        <v>0.74</v>
      </c>
      <c r="K26" s="59">
        <f t="shared" si="0"/>
        <v>1.9239999999999999</v>
      </c>
    </row>
    <row r="27" spans="1:11" ht="13.2" customHeight="1">
      <c r="A27" s="56">
        <v>1990</v>
      </c>
      <c r="B27" s="57">
        <v>248.65899999999999</v>
      </c>
      <c r="C27" s="58">
        <v>227.3</v>
      </c>
      <c r="D27" s="58">
        <v>1.8</v>
      </c>
      <c r="E27" s="58">
        <v>166.5</v>
      </c>
      <c r="F27" s="64">
        <f t="shared" si="1"/>
        <v>395.6</v>
      </c>
      <c r="G27" s="58">
        <v>168.9</v>
      </c>
      <c r="H27" s="58">
        <v>67.900000000000006</v>
      </c>
      <c r="I27" s="65">
        <f t="shared" si="2"/>
        <v>158.80000000000001</v>
      </c>
      <c r="J27" s="59">
        <v>0.63</v>
      </c>
      <c r="K27" s="59">
        <f t="shared" si="0"/>
        <v>1.6380000000000001</v>
      </c>
    </row>
    <row r="28" spans="1:11" ht="13.2" customHeight="1">
      <c r="A28" s="60">
        <v>1991</v>
      </c>
      <c r="B28" s="61">
        <v>251.88900000000001</v>
      </c>
      <c r="C28" s="68">
        <v>316.39999999999998</v>
      </c>
      <c r="D28" s="68">
        <v>1.8</v>
      </c>
      <c r="E28" s="68">
        <v>67.930800000000005</v>
      </c>
      <c r="F28" s="66">
        <f t="shared" ref="F28:F40" si="3">SUM(C28,D28,E28)</f>
        <v>386.13080000000002</v>
      </c>
      <c r="G28" s="68">
        <v>155.30000000000001</v>
      </c>
      <c r="H28" s="69">
        <v>69.104699999999994</v>
      </c>
      <c r="I28" s="67">
        <f t="shared" ref="I28:I40" si="4">F28-SUM(G28,H28)</f>
        <v>161.72610000000003</v>
      </c>
      <c r="J28" s="63">
        <f t="shared" ref="J28:J37" si="5">IF(I28=0,0,IF(B28=0,0,I28/B28))</f>
        <v>0.64205304717554168</v>
      </c>
      <c r="K28" s="63">
        <f t="shared" si="0"/>
        <v>1.6693379226564085</v>
      </c>
    </row>
    <row r="29" spans="1:11" ht="13.2" customHeight="1">
      <c r="A29" s="60">
        <v>1992</v>
      </c>
      <c r="B29" s="61">
        <v>255.214</v>
      </c>
      <c r="C29" s="68">
        <v>313.5</v>
      </c>
      <c r="D29" s="68">
        <v>5</v>
      </c>
      <c r="E29" s="68">
        <v>69.104699999999994</v>
      </c>
      <c r="F29" s="66">
        <f t="shared" si="3"/>
        <v>387.60469999999998</v>
      </c>
      <c r="G29" s="68">
        <v>151.5</v>
      </c>
      <c r="H29" s="69">
        <v>99.680700000000002</v>
      </c>
      <c r="I29" s="67">
        <f t="shared" si="4"/>
        <v>136.42399999999998</v>
      </c>
      <c r="J29" s="63">
        <f t="shared" si="5"/>
        <v>0.53454747780294176</v>
      </c>
      <c r="K29" s="63">
        <f t="shared" si="0"/>
        <v>1.3898234422876485</v>
      </c>
    </row>
    <row r="30" spans="1:11" ht="13.2" customHeight="1">
      <c r="A30" s="60">
        <v>1993</v>
      </c>
      <c r="B30" s="61">
        <v>258.67899999999997</v>
      </c>
      <c r="C30" s="68">
        <v>187.70000000000002</v>
      </c>
      <c r="D30" s="68">
        <v>7.3490000000000002</v>
      </c>
      <c r="E30" s="68">
        <v>99.680700000000002</v>
      </c>
      <c r="F30" s="66">
        <f t="shared" si="3"/>
        <v>294.72969999999998</v>
      </c>
      <c r="G30" s="68">
        <v>129.30000000000001</v>
      </c>
      <c r="H30" s="69">
        <v>52.098900000000008</v>
      </c>
      <c r="I30" s="67">
        <f t="shared" si="4"/>
        <v>113.33079999999995</v>
      </c>
      <c r="J30" s="63">
        <f t="shared" si="5"/>
        <v>0.43811364664313673</v>
      </c>
      <c r="K30" s="63">
        <f t="shared" si="0"/>
        <v>1.1390954812721557</v>
      </c>
    </row>
    <row r="31" spans="1:11" ht="13.2" customHeight="1">
      <c r="A31" s="60">
        <v>1994</v>
      </c>
      <c r="B31" s="61">
        <v>261.91899999999998</v>
      </c>
      <c r="C31" s="68">
        <v>342.46000000000004</v>
      </c>
      <c r="D31" s="68">
        <v>1.1000000000000001</v>
      </c>
      <c r="E31" s="68">
        <v>52.098900000000008</v>
      </c>
      <c r="F31" s="66">
        <f t="shared" si="3"/>
        <v>395.65890000000007</v>
      </c>
      <c r="G31" s="68">
        <v>148.80000000000001</v>
      </c>
      <c r="H31" s="69">
        <v>111.41550000000001</v>
      </c>
      <c r="I31" s="67">
        <f t="shared" si="4"/>
        <v>135.44340000000005</v>
      </c>
      <c r="J31" s="63">
        <f t="shared" si="5"/>
        <v>0.51711941478090584</v>
      </c>
      <c r="K31" s="63">
        <f t="shared" si="0"/>
        <v>1.3445104784303552</v>
      </c>
    </row>
    <row r="32" spans="1:11" ht="13.2" customHeight="1">
      <c r="A32" s="60">
        <v>1995</v>
      </c>
      <c r="B32" s="61">
        <v>265.04399999999998</v>
      </c>
      <c r="C32" s="68">
        <v>309.51600000000002</v>
      </c>
      <c r="D32" s="68">
        <v>0.56399999999999995</v>
      </c>
      <c r="E32" s="68">
        <v>111.41550000000001</v>
      </c>
      <c r="F32" s="66">
        <f t="shared" si="3"/>
        <v>421.49550000000005</v>
      </c>
      <c r="G32" s="68">
        <v>142.4</v>
      </c>
      <c r="H32" s="69">
        <v>144.85380000000001</v>
      </c>
      <c r="I32" s="67">
        <f t="shared" si="4"/>
        <v>134.24170000000004</v>
      </c>
      <c r="J32" s="63">
        <f t="shared" si="5"/>
        <v>0.50648835665021674</v>
      </c>
      <c r="K32" s="63">
        <f t="shared" si="0"/>
        <v>1.3168697272905636</v>
      </c>
    </row>
    <row r="33" spans="1:11" ht="13.2" customHeight="1">
      <c r="A33" s="56">
        <v>1996</v>
      </c>
      <c r="B33" s="57">
        <v>268.15100000000001</v>
      </c>
      <c r="C33" s="70">
        <v>399.12599999999998</v>
      </c>
      <c r="D33" s="70">
        <v>1.0249999999999999</v>
      </c>
      <c r="E33" s="70">
        <v>144.85380000000001</v>
      </c>
      <c r="F33" s="71">
        <f t="shared" si="3"/>
        <v>545.00479999999993</v>
      </c>
      <c r="G33" s="70">
        <v>150.30000000000001</v>
      </c>
      <c r="H33" s="72">
        <v>215.01060000000001</v>
      </c>
      <c r="I33" s="73">
        <f t="shared" si="4"/>
        <v>179.69419999999991</v>
      </c>
      <c r="J33" s="59">
        <f t="shared" si="5"/>
        <v>0.67012317686676504</v>
      </c>
      <c r="K33" s="59">
        <f t="shared" si="0"/>
        <v>1.7423202598535892</v>
      </c>
    </row>
    <row r="34" spans="1:11" ht="13.2" customHeight="1">
      <c r="A34" s="56">
        <v>1997</v>
      </c>
      <c r="B34" s="57">
        <v>271.36</v>
      </c>
      <c r="C34" s="70">
        <v>370.05399999999997</v>
      </c>
      <c r="D34" s="74">
        <v>0.441</v>
      </c>
      <c r="E34" s="74">
        <v>215.01060000000001</v>
      </c>
      <c r="F34" s="71">
        <f t="shared" si="3"/>
        <v>585.50559999999996</v>
      </c>
      <c r="G34" s="74">
        <v>160.846</v>
      </c>
      <c r="H34" s="75">
        <v>281.55200000000002</v>
      </c>
      <c r="I34" s="73">
        <f t="shared" si="4"/>
        <v>143.10759999999993</v>
      </c>
      <c r="J34" s="59">
        <f t="shared" si="5"/>
        <v>0.52737175707547146</v>
      </c>
      <c r="K34" s="59">
        <f t="shared" si="0"/>
        <v>1.3711665683962257</v>
      </c>
    </row>
    <row r="35" spans="1:11" ht="13.2" customHeight="1">
      <c r="A35" s="56">
        <v>1998</v>
      </c>
      <c r="B35" s="57">
        <v>274.62599999999998</v>
      </c>
      <c r="C35" s="70">
        <v>151.54000000000002</v>
      </c>
      <c r="D35" s="70">
        <v>1.4071290000000001</v>
      </c>
      <c r="E35" s="70">
        <v>281.55200000000002</v>
      </c>
      <c r="F35" s="71">
        <f t="shared" si="3"/>
        <v>434.49912900000004</v>
      </c>
      <c r="G35" s="70">
        <v>164.13200000000001</v>
      </c>
      <c r="H35" s="72">
        <v>119.88939999999999</v>
      </c>
      <c r="I35" s="73">
        <f t="shared" si="4"/>
        <v>150.47772900000007</v>
      </c>
      <c r="J35" s="59">
        <f t="shared" si="5"/>
        <v>0.54793693605121174</v>
      </c>
      <c r="K35" s="59">
        <f t="shared" si="0"/>
        <v>1.4246360337331505</v>
      </c>
    </row>
    <row r="36" spans="1:11" ht="13.2" customHeight="1">
      <c r="A36" s="56">
        <v>1999</v>
      </c>
      <c r="B36" s="57">
        <v>277.79000000000002</v>
      </c>
      <c r="C36" s="70">
        <v>286.92599999999999</v>
      </c>
      <c r="D36" s="70">
        <v>1.0346119999999999</v>
      </c>
      <c r="E36" s="70">
        <v>119.88939999999999</v>
      </c>
      <c r="F36" s="71">
        <f t="shared" si="3"/>
        <v>407.85001199999999</v>
      </c>
      <c r="G36" s="70">
        <v>151.46799999999999</v>
      </c>
      <c r="H36" s="72">
        <v>145.70010000000002</v>
      </c>
      <c r="I36" s="73">
        <f t="shared" si="4"/>
        <v>110.68191200000001</v>
      </c>
      <c r="J36" s="59">
        <f t="shared" si="5"/>
        <v>0.39843735195651392</v>
      </c>
      <c r="K36" s="59">
        <f t="shared" si="0"/>
        <v>1.0359371150869363</v>
      </c>
    </row>
    <row r="37" spans="1:11" ht="13.2" customHeight="1">
      <c r="A37" s="56">
        <v>2000</v>
      </c>
      <c r="B37" s="57">
        <v>280.976</v>
      </c>
      <c r="C37" s="70">
        <v>363.17400000000004</v>
      </c>
      <c r="D37" s="70">
        <v>1.0434959999999998</v>
      </c>
      <c r="E37" s="70">
        <v>145.70010000000002</v>
      </c>
      <c r="F37" s="71">
        <f t="shared" si="3"/>
        <v>509.91759600000006</v>
      </c>
      <c r="G37" s="70">
        <v>162.51599999999999</v>
      </c>
      <c r="H37" s="72">
        <v>216.69200000000001</v>
      </c>
      <c r="I37" s="73">
        <f t="shared" si="4"/>
        <v>130.70959600000009</v>
      </c>
      <c r="J37" s="59">
        <f t="shared" si="5"/>
        <v>0.46519843687717133</v>
      </c>
      <c r="K37" s="59">
        <f t="shared" si="0"/>
        <v>1.2095159358806455</v>
      </c>
    </row>
    <row r="38" spans="1:11" ht="13.2" customHeight="1">
      <c r="A38" s="60">
        <v>2001</v>
      </c>
      <c r="B38" s="61">
        <v>283.92040200000002</v>
      </c>
      <c r="C38" s="68">
        <v>227.49600000000001</v>
      </c>
      <c r="D38" s="68">
        <v>1.8506819999999999</v>
      </c>
      <c r="E38" s="68">
        <v>216.69200000000001</v>
      </c>
      <c r="F38" s="66">
        <f t="shared" si="3"/>
        <v>446.03868199999999</v>
      </c>
      <c r="G38" s="68">
        <v>154.52000000000001</v>
      </c>
      <c r="H38" s="69">
        <v>162.42599999999999</v>
      </c>
      <c r="I38" s="67">
        <f t="shared" si="4"/>
        <v>129.09268199999997</v>
      </c>
      <c r="J38" s="63">
        <f t="shared" ref="J38:J43" si="6">IF(I38=0,0,IF(B38=0,0,I38/B38))</f>
        <v>0.45467913221678219</v>
      </c>
      <c r="K38" s="63">
        <f t="shared" si="0"/>
        <v>1.1821657437636337</v>
      </c>
    </row>
    <row r="39" spans="1:11" ht="13.2" customHeight="1">
      <c r="A39" s="60">
        <v>2002</v>
      </c>
      <c r="B39" s="61">
        <v>286.78755999999998</v>
      </c>
      <c r="C39" s="68">
        <v>289.09000000000003</v>
      </c>
      <c r="D39" s="68">
        <v>1.628965</v>
      </c>
      <c r="E39" s="68">
        <v>162.42599999999999</v>
      </c>
      <c r="F39" s="66">
        <f t="shared" si="3"/>
        <v>453.14496500000001</v>
      </c>
      <c r="G39" s="68">
        <v>134.29</v>
      </c>
      <c r="H39" s="69">
        <v>165.154</v>
      </c>
      <c r="I39" s="67">
        <f t="shared" si="4"/>
        <v>153.70096500000005</v>
      </c>
      <c r="J39" s="63">
        <f t="shared" si="6"/>
        <v>0.53594013980243793</v>
      </c>
      <c r="K39" s="63">
        <f t="shared" si="0"/>
        <v>1.3934443634863387</v>
      </c>
    </row>
    <row r="40" spans="1:11" ht="13.2" customHeight="1">
      <c r="A40" s="60">
        <v>2003</v>
      </c>
      <c r="B40" s="61">
        <v>289.51758100000001</v>
      </c>
      <c r="C40" s="68">
        <v>291.69249448459493</v>
      </c>
      <c r="D40" s="68">
        <v>1.1256590000000002</v>
      </c>
      <c r="E40" s="68">
        <v>165.154</v>
      </c>
      <c r="F40" s="66">
        <f t="shared" si="3"/>
        <v>457.97215348459491</v>
      </c>
      <c r="G40" s="68">
        <v>173.32400000000001</v>
      </c>
      <c r="H40" s="69">
        <v>156.41800000000001</v>
      </c>
      <c r="I40" s="67">
        <f t="shared" si="4"/>
        <v>128.23015348459489</v>
      </c>
      <c r="J40" s="63">
        <f t="shared" si="6"/>
        <v>0.44290972949444091</v>
      </c>
      <c r="K40" s="63">
        <f t="shared" si="0"/>
        <v>1.1515652966855463</v>
      </c>
    </row>
    <row r="41" spans="1:11" ht="13.2" customHeight="1">
      <c r="A41" s="60">
        <v>2004</v>
      </c>
      <c r="B41" s="61">
        <v>292.19189</v>
      </c>
      <c r="C41" s="68">
        <v>76.69864282997338</v>
      </c>
      <c r="D41" s="68">
        <v>19.130387000000002</v>
      </c>
      <c r="E41" s="68">
        <v>156.41800000000001</v>
      </c>
      <c r="F41" s="66">
        <f t="shared" ref="F41:F46" si="7">SUM(C41,D41,E41)</f>
        <v>252.24702982997337</v>
      </c>
      <c r="G41" s="68">
        <v>92.774000000000001</v>
      </c>
      <c r="H41" s="69">
        <v>53.957999999999998</v>
      </c>
      <c r="I41" s="67">
        <f t="shared" ref="I41:I46" si="8">F41-SUM(G41,H41)</f>
        <v>105.51502982997337</v>
      </c>
      <c r="J41" s="63">
        <f t="shared" si="6"/>
        <v>0.36111553209082353</v>
      </c>
      <c r="K41" s="63">
        <f t="shared" si="0"/>
        <v>0.93890038343614124</v>
      </c>
    </row>
    <row r="42" spans="1:11" ht="13.2" customHeight="1">
      <c r="A42" s="60">
        <v>2005</v>
      </c>
      <c r="B42" s="61">
        <v>294.914085</v>
      </c>
      <c r="C42" s="68">
        <v>158.98719703309243</v>
      </c>
      <c r="D42" s="68">
        <v>16.479800999999998</v>
      </c>
      <c r="E42" s="68">
        <v>53.957999999999998</v>
      </c>
      <c r="F42" s="66">
        <f t="shared" si="7"/>
        <v>229.42499803309244</v>
      </c>
      <c r="G42" s="68">
        <v>85.798000000000002</v>
      </c>
      <c r="H42" s="69">
        <v>39.515999999999998</v>
      </c>
      <c r="I42" s="67">
        <f t="shared" si="8"/>
        <v>104.11099803309244</v>
      </c>
      <c r="J42" s="63">
        <f t="shared" si="6"/>
        <v>0.35302145041018451</v>
      </c>
      <c r="K42" s="63">
        <f t="shared" si="0"/>
        <v>0.91785577106647975</v>
      </c>
    </row>
    <row r="43" spans="1:11" ht="13.2" customHeight="1">
      <c r="A43" s="56">
        <v>2006</v>
      </c>
      <c r="B43" s="57">
        <v>297.64655699999997</v>
      </c>
      <c r="C43" s="70">
        <v>351.66036820083684</v>
      </c>
      <c r="D43" s="70">
        <v>3.4477309999999997</v>
      </c>
      <c r="E43" s="70">
        <v>39.515999999999998</v>
      </c>
      <c r="F43" s="71">
        <f t="shared" si="7"/>
        <v>394.62409920083684</v>
      </c>
      <c r="G43" s="70">
        <v>136.072</v>
      </c>
      <c r="H43" s="72">
        <v>169.23</v>
      </c>
      <c r="I43" s="73">
        <f t="shared" si="8"/>
        <v>89.322099200836817</v>
      </c>
      <c r="J43" s="59">
        <f t="shared" si="6"/>
        <v>0.3000945151226353</v>
      </c>
      <c r="K43" s="59">
        <f t="shared" si="0"/>
        <v>0.78024573931885177</v>
      </c>
    </row>
    <row r="44" spans="1:11" ht="13.2" customHeight="1">
      <c r="A44" s="56">
        <v>2007</v>
      </c>
      <c r="B44" s="57">
        <v>300.57448099999999</v>
      </c>
      <c r="C44" s="70">
        <v>116.93250323316849</v>
      </c>
      <c r="D44" s="70">
        <v>1.6358319999999997</v>
      </c>
      <c r="E44" s="70">
        <v>169.23</v>
      </c>
      <c r="F44" s="71">
        <f t="shared" si="7"/>
        <v>287.79833523316847</v>
      </c>
      <c r="G44" s="70">
        <v>132.964</v>
      </c>
      <c r="H44" s="72">
        <v>66.778000000000006</v>
      </c>
      <c r="I44" s="73">
        <f t="shared" si="8"/>
        <v>88.056335233168454</v>
      </c>
      <c r="J44" s="59">
        <f t="shared" ref="J44:J49" si="9">IF(I44=0,0,IF(B44=0,0,I44/B44))</f>
        <v>0.29296011737326583</v>
      </c>
      <c r="K44" s="59">
        <f t="shared" si="0"/>
        <v>0.76169630517049114</v>
      </c>
    </row>
    <row r="45" spans="1:11" ht="13.2" customHeight="1">
      <c r="A45" s="56">
        <v>2008</v>
      </c>
      <c r="B45" s="57">
        <v>303.50646899999998</v>
      </c>
      <c r="C45" s="70">
        <v>232.75436021300879</v>
      </c>
      <c r="D45" s="70">
        <v>7.4066609999999997</v>
      </c>
      <c r="E45" s="70">
        <v>66.778000000000006</v>
      </c>
      <c r="F45" s="71">
        <f t="shared" si="7"/>
        <v>306.9390212130088</v>
      </c>
      <c r="G45" s="70">
        <v>110.746</v>
      </c>
      <c r="H45" s="72">
        <v>108.084</v>
      </c>
      <c r="I45" s="73">
        <f t="shared" si="8"/>
        <v>88.109021213008816</v>
      </c>
      <c r="J45" s="59">
        <f t="shared" si="9"/>
        <v>0.29030360210545897</v>
      </c>
      <c r="K45" s="59">
        <f t="shared" ref="K45:K50" si="10">J45*2.6</f>
        <v>0.7547893654741934</v>
      </c>
    </row>
    <row r="46" spans="1:11" ht="13.2" customHeight="1">
      <c r="A46" s="56">
        <v>2009</v>
      </c>
      <c r="B46" s="57">
        <v>306.207719</v>
      </c>
      <c r="C46" s="70">
        <v>304.11733054393306</v>
      </c>
      <c r="D46" s="70">
        <v>2.8205779999999998</v>
      </c>
      <c r="E46" s="70">
        <v>108.084</v>
      </c>
      <c r="F46" s="71">
        <f t="shared" si="7"/>
        <v>415.02190854393308</v>
      </c>
      <c r="G46" s="70">
        <v>123.374</v>
      </c>
      <c r="H46" s="72">
        <v>193.88800000000001</v>
      </c>
      <c r="I46" s="73">
        <f t="shared" si="8"/>
        <v>97.759908543933079</v>
      </c>
      <c r="J46" s="59">
        <f t="shared" si="9"/>
        <v>0.31926010507897445</v>
      </c>
      <c r="K46" s="59">
        <f t="shared" si="10"/>
        <v>0.83007627320533361</v>
      </c>
    </row>
    <row r="47" spans="1:11" ht="13.2" customHeight="1">
      <c r="A47" s="56">
        <v>2010</v>
      </c>
      <c r="B47" s="57">
        <v>308.83326399999999</v>
      </c>
      <c r="C47" s="70">
        <v>230.61618067706354</v>
      </c>
      <c r="D47" s="70">
        <v>1.1761410000000003</v>
      </c>
      <c r="E47" s="70">
        <v>193.88800000000001</v>
      </c>
      <c r="F47" s="71">
        <f t="shared" ref="F47:F58" si="11">SUM(C47,D47,E47)</f>
        <v>425.68032167706355</v>
      </c>
      <c r="G47" s="70">
        <v>151.29177799999999</v>
      </c>
      <c r="H47" s="72">
        <v>169.68799999999999</v>
      </c>
      <c r="I47" s="73">
        <f t="shared" ref="I47:I52" si="12">F47-SUM(G47,H47)</f>
        <v>104.70054367706354</v>
      </c>
      <c r="J47" s="59">
        <f t="shared" si="9"/>
        <v>0.33901964549085473</v>
      </c>
      <c r="K47" s="59">
        <f t="shared" si="10"/>
        <v>0.88145107827622227</v>
      </c>
    </row>
    <row r="48" spans="1:11" ht="13.2" customHeight="1">
      <c r="A48" s="76">
        <v>2011</v>
      </c>
      <c r="B48" s="77">
        <v>310.94696199999998</v>
      </c>
      <c r="C48" s="78">
        <v>248.96741080258653</v>
      </c>
      <c r="D48" s="78">
        <v>1.185384</v>
      </c>
      <c r="E48" s="78">
        <v>169.68799999999999</v>
      </c>
      <c r="F48" s="79">
        <f t="shared" si="11"/>
        <v>419.84079480258652</v>
      </c>
      <c r="G48" s="78">
        <v>149.83882200000002</v>
      </c>
      <c r="H48" s="80">
        <v>144.952</v>
      </c>
      <c r="I48" s="81">
        <f t="shared" si="12"/>
        <v>125.04997280258647</v>
      </c>
      <c r="J48" s="82">
        <f t="shared" si="9"/>
        <v>0.40215852889595516</v>
      </c>
      <c r="K48" s="82">
        <f t="shared" si="10"/>
        <v>1.0456121751294833</v>
      </c>
    </row>
    <row r="49" spans="1:13" ht="13.2" customHeight="1">
      <c r="A49" s="76">
        <v>2012</v>
      </c>
      <c r="B49" s="77">
        <v>313.14999699999998</v>
      </c>
      <c r="C49" s="78">
        <v>259.14784344734187</v>
      </c>
      <c r="D49" s="78">
        <v>1.99435915</v>
      </c>
      <c r="E49" s="78">
        <v>144.952</v>
      </c>
      <c r="F49" s="79">
        <f t="shared" si="11"/>
        <v>406.09420259734185</v>
      </c>
      <c r="G49" s="78">
        <v>156.08657188000001</v>
      </c>
      <c r="H49" s="80">
        <v>143.77600000000001</v>
      </c>
      <c r="I49" s="81">
        <f t="shared" si="12"/>
        <v>106.23163071734183</v>
      </c>
      <c r="J49" s="82">
        <f t="shared" si="9"/>
        <v>0.33923561148027676</v>
      </c>
      <c r="K49" s="82">
        <f t="shared" si="10"/>
        <v>0.88201258984871955</v>
      </c>
    </row>
    <row r="50" spans="1:13" ht="13.2" customHeight="1">
      <c r="A50" s="76">
        <v>2013</v>
      </c>
      <c r="B50" s="77">
        <v>315.33597600000002</v>
      </c>
      <c r="C50" s="78">
        <v>151.13223049081293</v>
      </c>
      <c r="D50" s="78">
        <v>13.630320249999999</v>
      </c>
      <c r="E50" s="78">
        <v>143.77600000000001</v>
      </c>
      <c r="F50" s="79">
        <f t="shared" si="11"/>
        <v>308.53855074081298</v>
      </c>
      <c r="G50" s="78">
        <v>111.85749374000001</v>
      </c>
      <c r="H50" s="80">
        <v>72.584400000000002</v>
      </c>
      <c r="I50" s="81">
        <f t="shared" si="12"/>
        <v>124.09665700081297</v>
      </c>
      <c r="J50" s="82">
        <f t="shared" ref="J50:J58" si="13">IF(I50=0,0,IF(B50=0,0,I50/B50))</f>
        <v>0.3935378974989297</v>
      </c>
      <c r="K50" s="82">
        <f t="shared" si="10"/>
        <v>1.0231985334972173</v>
      </c>
    </row>
    <row r="51" spans="1:13" ht="13.2" customHeight="1">
      <c r="A51" s="76">
        <v>2014</v>
      </c>
      <c r="B51" s="77">
        <v>317.519206</v>
      </c>
      <c r="C51" s="78">
        <v>208.74342136683632</v>
      </c>
      <c r="D51" s="78">
        <v>19.154161599999998</v>
      </c>
      <c r="E51" s="78">
        <v>72.584400000000002</v>
      </c>
      <c r="F51" s="79">
        <f t="shared" si="11"/>
        <v>300.48198296683631</v>
      </c>
      <c r="G51" s="78">
        <v>104.98539374000001</v>
      </c>
      <c r="H51" s="80">
        <v>101.241</v>
      </c>
      <c r="I51" s="81">
        <f t="shared" si="12"/>
        <v>94.255589226836321</v>
      </c>
      <c r="J51" s="82">
        <f t="shared" si="13"/>
        <v>0.296850040708518</v>
      </c>
      <c r="K51" s="82">
        <f t="shared" ref="K51:K58" si="14">J51*2.6</f>
        <v>0.77181010584214682</v>
      </c>
    </row>
    <row r="52" spans="1:13" ht="13.2" customHeight="1">
      <c r="A52" s="76">
        <v>2015</v>
      </c>
      <c r="B52" s="77">
        <v>319.83219000000003</v>
      </c>
      <c r="C52" s="78">
        <v>212.2084231030783</v>
      </c>
      <c r="D52" s="78">
        <v>32.066103520000006</v>
      </c>
      <c r="E52" s="78">
        <v>101.241</v>
      </c>
      <c r="F52" s="79">
        <f t="shared" si="11"/>
        <v>345.5155266230783</v>
      </c>
      <c r="G52" s="78">
        <v>86.372868119999993</v>
      </c>
      <c r="H52" s="80">
        <v>154.05600000000001</v>
      </c>
      <c r="I52" s="81">
        <f t="shared" si="12"/>
        <v>105.0866585030783</v>
      </c>
      <c r="J52" s="82">
        <f t="shared" si="13"/>
        <v>0.32856811099307509</v>
      </c>
      <c r="K52" s="82">
        <f t="shared" si="14"/>
        <v>0.85427708858199525</v>
      </c>
    </row>
    <row r="53" spans="1:13" ht="13.2" customHeight="1">
      <c r="A53" s="83">
        <v>2016</v>
      </c>
      <c r="B53" s="84">
        <v>322.11409400000002</v>
      </c>
      <c r="C53" s="85">
        <v>105.2749944407346</v>
      </c>
      <c r="D53" s="85">
        <v>50.041343509999997</v>
      </c>
      <c r="E53" s="85">
        <v>154.05600000000001</v>
      </c>
      <c r="F53" s="86">
        <f t="shared" si="11"/>
        <v>309.37233795073462</v>
      </c>
      <c r="G53" s="85">
        <v>74.840501459999999</v>
      </c>
      <c r="H53" s="87">
        <v>107.5788</v>
      </c>
      <c r="I53" s="88">
        <f>F53-SUM(G53,H53)</f>
        <v>126.95303649073463</v>
      </c>
      <c r="J53" s="89">
        <f t="shared" si="13"/>
        <v>0.39412443868641966</v>
      </c>
      <c r="K53" s="89">
        <f t="shared" si="14"/>
        <v>1.0247235405846911</v>
      </c>
    </row>
    <row r="54" spans="1:13" ht="13.2" customHeight="1">
      <c r="A54" s="83">
        <v>2017</v>
      </c>
      <c r="B54" s="84">
        <v>324.29674599999998</v>
      </c>
      <c r="C54" s="85">
        <v>204.36824355261837</v>
      </c>
      <c r="D54" s="85">
        <v>15.236618849444</v>
      </c>
      <c r="E54" s="85">
        <v>107.5788</v>
      </c>
      <c r="F54" s="86">
        <f t="shared" si="11"/>
        <v>327.1836624020624</v>
      </c>
      <c r="G54" s="85">
        <v>81.181913649999998</v>
      </c>
      <c r="H54" s="87">
        <v>165.2133</v>
      </c>
      <c r="I54" s="88">
        <f>F54-SUM(G54,H54)</f>
        <v>80.788448752062379</v>
      </c>
      <c r="J54" s="89">
        <f t="shared" si="13"/>
        <v>0.24911890035449935</v>
      </c>
      <c r="K54" s="89">
        <f t="shared" si="14"/>
        <v>0.64770914092169829</v>
      </c>
    </row>
    <row r="55" spans="1:13" ht="13.2" customHeight="1">
      <c r="A55" s="83">
        <v>2018</v>
      </c>
      <c r="B55" s="84">
        <v>326.16326299999997</v>
      </c>
      <c r="C55" s="85">
        <v>167.95507692045717</v>
      </c>
      <c r="D55" s="85">
        <v>15.155651903802001</v>
      </c>
      <c r="E55" s="90">
        <v>165.2133</v>
      </c>
      <c r="F55" s="86">
        <f t="shared" si="11"/>
        <v>348.32402882425919</v>
      </c>
      <c r="G55" s="85">
        <v>72.58311415</v>
      </c>
      <c r="H55" s="91">
        <v>183.90120000000002</v>
      </c>
      <c r="I55" s="88">
        <f>F55-SUM(G55,H55)</f>
        <v>91.839714674259142</v>
      </c>
      <c r="J55" s="89">
        <f t="shared" si="13"/>
        <v>0.28157590106724911</v>
      </c>
      <c r="K55" s="89">
        <f t="shared" si="14"/>
        <v>0.73209734277484773</v>
      </c>
    </row>
    <row r="56" spans="1:13" ht="13.2" customHeight="1">
      <c r="A56" s="83">
        <v>2019</v>
      </c>
      <c r="B56" s="84">
        <v>327.77654100000001</v>
      </c>
      <c r="C56" s="85">
        <v>166.41974327383238</v>
      </c>
      <c r="D56" s="85">
        <v>3.5648231476779997</v>
      </c>
      <c r="E56" s="85">
        <v>183.90120000000002</v>
      </c>
      <c r="F56" s="86">
        <f t="shared" si="11"/>
        <v>353.88576642151043</v>
      </c>
      <c r="G56" s="85">
        <v>69.31647270000002</v>
      </c>
      <c r="H56" s="87">
        <v>174.72630000000001</v>
      </c>
      <c r="I56" s="88">
        <f>F56-SUM(G56,H56)</f>
        <v>109.8429937215104</v>
      </c>
      <c r="J56" s="89">
        <f t="shared" si="13"/>
        <v>0.33511548259797641</v>
      </c>
      <c r="K56" s="89">
        <f t="shared" si="14"/>
        <v>0.87130025475473871</v>
      </c>
    </row>
    <row r="57" spans="1:13" ht="13.2" customHeight="1">
      <c r="A57" s="149">
        <v>2020</v>
      </c>
      <c r="B57" s="150">
        <v>329.37155899999999</v>
      </c>
      <c r="C57" s="193">
        <v>98.988383233038149</v>
      </c>
      <c r="D57" s="193">
        <v>5.9976852000000003</v>
      </c>
      <c r="E57" s="193">
        <v>174.72630000000001</v>
      </c>
      <c r="F57" s="64">
        <f t="shared" si="11"/>
        <v>279.71236843303814</v>
      </c>
      <c r="G57" s="193">
        <v>74.922687599999989</v>
      </c>
      <c r="H57" s="194">
        <v>105.9093</v>
      </c>
      <c r="I57" s="88">
        <f t="shared" ref="I57:I58" si="15">F57-SUM(G57,H57)</f>
        <v>98.880380833038146</v>
      </c>
      <c r="J57" s="89">
        <f t="shared" si="13"/>
        <v>0.30020922611912021</v>
      </c>
      <c r="K57" s="89">
        <f t="shared" si="14"/>
        <v>0.78054398790971258</v>
      </c>
    </row>
    <row r="58" spans="1:13" ht="13.8" customHeight="1" thickBot="1">
      <c r="A58" s="195">
        <v>2021</v>
      </c>
      <c r="B58" s="189">
        <v>332.02415000000002</v>
      </c>
      <c r="C58" s="196">
        <v>136.46482436240615</v>
      </c>
      <c r="D58" s="196">
        <v>11.861829800000001</v>
      </c>
      <c r="E58" s="196">
        <v>105.9093</v>
      </c>
      <c r="F58" s="197">
        <f t="shared" si="11"/>
        <v>254.23595416240616</v>
      </c>
      <c r="G58" s="196">
        <v>96.061895199999995</v>
      </c>
      <c r="H58" s="198">
        <v>76.608409877999989</v>
      </c>
      <c r="I58" s="199">
        <f t="shared" si="15"/>
        <v>81.565649084406175</v>
      </c>
      <c r="J58" s="200">
        <f t="shared" si="13"/>
        <v>0.24566179624104503</v>
      </c>
      <c r="K58" s="200">
        <f t="shared" si="14"/>
        <v>0.63872067022671708</v>
      </c>
    </row>
    <row r="59" spans="1:13" ht="15" customHeight="1" thickTop="1">
      <c r="A59" s="93" t="s">
        <v>24</v>
      </c>
      <c r="B59" s="93"/>
      <c r="J59" s="93"/>
      <c r="K59" s="93"/>
      <c r="L59" s="93"/>
      <c r="M59" s="93"/>
    </row>
    <row r="60" spans="1:13">
      <c r="A60" s="93"/>
      <c r="B60" s="93"/>
      <c r="J60" s="93"/>
      <c r="K60" s="93"/>
      <c r="L60" s="93"/>
      <c r="M60" s="93"/>
    </row>
    <row r="61" spans="1:13" ht="15" customHeight="1">
      <c r="A61" s="93" t="s">
        <v>49</v>
      </c>
      <c r="B61" s="93"/>
      <c r="J61" s="93"/>
      <c r="K61" s="93"/>
      <c r="L61" s="93"/>
      <c r="M61" s="93"/>
    </row>
    <row r="62" spans="1:13" ht="15" customHeight="1">
      <c r="A62" s="93" t="s">
        <v>50</v>
      </c>
      <c r="B62" s="93"/>
      <c r="J62" s="93"/>
      <c r="K62" s="93"/>
      <c r="L62" s="93"/>
      <c r="M62" s="93"/>
    </row>
    <row r="63" spans="1:13" ht="15" customHeight="1">
      <c r="A63" s="93" t="s">
        <v>51</v>
      </c>
      <c r="B63" s="93"/>
      <c r="J63" s="93"/>
      <c r="K63" s="93"/>
      <c r="L63" s="93"/>
      <c r="M63" s="93"/>
    </row>
    <row r="64" spans="1:13" ht="15" customHeight="1">
      <c r="A64" s="93" t="s">
        <v>52</v>
      </c>
      <c r="B64" s="93"/>
      <c r="J64" s="93"/>
      <c r="K64" s="93"/>
      <c r="L64" s="93"/>
      <c r="M64" s="93"/>
    </row>
    <row r="65" spans="1:13" ht="15" customHeight="1">
      <c r="A65" s="93" t="s">
        <v>53</v>
      </c>
      <c r="B65" s="93"/>
      <c r="J65" s="93"/>
      <c r="K65" s="93"/>
      <c r="L65" s="93"/>
      <c r="M65" s="93"/>
    </row>
    <row r="66" spans="1:13" ht="15" customHeight="1">
      <c r="A66" s="93" t="s">
        <v>54</v>
      </c>
      <c r="B66" s="93"/>
      <c r="J66" s="93"/>
      <c r="K66" s="93"/>
      <c r="L66" s="93"/>
      <c r="M66" s="93"/>
    </row>
    <row r="67" spans="1:13" ht="13.2" customHeight="1">
      <c r="A67" s="93"/>
      <c r="B67" s="93"/>
      <c r="J67" s="93"/>
      <c r="K67" s="93"/>
      <c r="L67" s="93"/>
      <c r="M67" s="93"/>
    </row>
    <row r="68" spans="1:13" ht="15" customHeight="1">
      <c r="A68" s="93" t="s">
        <v>73</v>
      </c>
      <c r="B68" s="93"/>
      <c r="J68" s="93"/>
      <c r="K68" s="93"/>
      <c r="L68" s="93"/>
      <c r="M68" s="93"/>
    </row>
    <row r="69" spans="1:13">
      <c r="A69" s="93"/>
      <c r="B69" s="93"/>
      <c r="J69" s="93"/>
      <c r="K69" s="93"/>
      <c r="L69" s="93"/>
      <c r="M69" s="93"/>
    </row>
    <row r="70" spans="1:13">
      <c r="A70" s="93"/>
      <c r="B70" s="93"/>
      <c r="J70" s="93"/>
      <c r="K70" s="93"/>
      <c r="L70" s="93"/>
      <c r="M70" s="93"/>
    </row>
    <row r="71" spans="1:13">
      <c r="A71" s="93"/>
      <c r="B71" s="93"/>
      <c r="J71" s="93"/>
      <c r="K71" s="93"/>
      <c r="L71" s="93"/>
      <c r="M71" s="93"/>
    </row>
    <row r="72" spans="1:13">
      <c r="A72" s="93"/>
      <c r="B72" s="93"/>
      <c r="J72" s="93"/>
      <c r="K72" s="93"/>
      <c r="L72" s="93"/>
      <c r="M72" s="93"/>
    </row>
  </sheetData>
  <phoneticPr fontId="4" type="noConversion"/>
  <printOptions horizontalCentered="1"/>
  <pageMargins left="0.75" right="0.75" top="0.69930555555555596" bottom="0.44930555599999999" header="0" footer="0"/>
  <pageSetup scale="77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IT70"/>
  <sheetViews>
    <sheetView showZeros="0" showOutlineSymbols="0" zoomScaleNormal="100" workbookViewId="0">
      <pane ySplit="5" topLeftCell="A6" activePane="bottomLeft" state="frozen"/>
      <selection pane="bottomLeft"/>
    </sheetView>
  </sheetViews>
  <sheetFormatPr defaultColWidth="12.6640625" defaultRowHeight="13.2"/>
  <cols>
    <col min="1" max="1" width="12.77734375" style="92" customWidth="1"/>
    <col min="2" max="2" width="16.6640625" style="92" customWidth="1"/>
    <col min="3" max="6" width="12.77734375" style="93" customWidth="1"/>
    <col min="7" max="7" width="13.88671875" style="93" customWidth="1"/>
    <col min="8" max="8" width="13.88671875" style="157" customWidth="1"/>
    <col min="9" max="9" width="13.88671875" style="50" customWidth="1"/>
    <col min="10" max="11" width="12.77734375" style="50" customWidth="1"/>
    <col min="12" max="16384" width="12.6640625" style="35"/>
  </cols>
  <sheetData>
    <row r="1" spans="1:254" s="34" customFormat="1" ht="16.2" thickBot="1">
      <c r="A1" s="53" t="s">
        <v>55</v>
      </c>
      <c r="B1" s="53"/>
      <c r="C1" s="53"/>
      <c r="D1" s="53"/>
      <c r="E1" s="53"/>
      <c r="F1" s="53"/>
      <c r="G1" s="53"/>
      <c r="H1" s="53"/>
      <c r="I1" s="53"/>
      <c r="J1" s="7" t="s">
        <v>9</v>
      </c>
      <c r="K1" s="7"/>
    </row>
    <row r="2" spans="1:254" ht="21" customHeight="1" thickTop="1">
      <c r="A2" s="35"/>
      <c r="B2" s="167"/>
      <c r="C2" s="108" t="s">
        <v>0</v>
      </c>
      <c r="D2" s="109"/>
      <c r="E2" s="110"/>
      <c r="F2" s="107" t="s">
        <v>28</v>
      </c>
      <c r="G2" s="160" t="s">
        <v>45</v>
      </c>
      <c r="H2" s="112"/>
      <c r="I2" s="113"/>
      <c r="J2" s="161" t="s">
        <v>15</v>
      </c>
      <c r="K2" s="162"/>
      <c r="L2" s="208"/>
    </row>
    <row r="3" spans="1:254" ht="42" customHeight="1">
      <c r="A3" s="103" t="s">
        <v>43</v>
      </c>
      <c r="B3" s="104" t="s">
        <v>44</v>
      </c>
      <c r="C3" s="168" t="s">
        <v>72</v>
      </c>
      <c r="D3" s="168" t="s">
        <v>1</v>
      </c>
      <c r="E3" s="168" t="s">
        <v>47</v>
      </c>
      <c r="F3" s="169" t="s">
        <v>56</v>
      </c>
      <c r="G3" s="170" t="s">
        <v>2</v>
      </c>
      <c r="H3" s="166" t="s">
        <v>20</v>
      </c>
      <c r="I3" s="115"/>
      <c r="J3" s="163" t="s">
        <v>13</v>
      </c>
      <c r="K3" s="164" t="s">
        <v>14</v>
      </c>
      <c r="L3" s="208"/>
    </row>
    <row r="4" spans="1:254" ht="27" customHeight="1">
      <c r="A4" s="99"/>
      <c r="B4" s="98"/>
      <c r="C4" s="100"/>
      <c r="D4" s="100"/>
      <c r="E4" s="100"/>
      <c r="F4" s="100"/>
      <c r="G4" s="100"/>
      <c r="H4" s="165" t="s">
        <v>10</v>
      </c>
      <c r="I4" s="116" t="s">
        <v>11</v>
      </c>
      <c r="J4" s="158"/>
      <c r="K4" s="159"/>
      <c r="L4" s="208"/>
    </row>
    <row r="5" spans="1:254" ht="15" customHeight="1">
      <c r="A5" s="36"/>
      <c r="B5" s="55" t="s">
        <v>22</v>
      </c>
      <c r="C5" s="123" t="s">
        <v>25</v>
      </c>
      <c r="D5" s="123"/>
      <c r="E5" s="123"/>
      <c r="F5" s="123"/>
      <c r="G5" s="123"/>
      <c r="H5" s="122" t="s">
        <v>23</v>
      </c>
      <c r="I5" s="122"/>
      <c r="J5" s="124"/>
      <c r="K5" s="207"/>
      <c r="L5" s="209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54" ht="13.2" customHeight="1">
      <c r="A6" s="56">
        <v>1970</v>
      </c>
      <c r="B6" s="57">
        <v>203.84899999999999</v>
      </c>
      <c r="C6" s="70">
        <v>392.72166400000015</v>
      </c>
      <c r="D6" s="71">
        <v>1.8</v>
      </c>
      <c r="E6" s="71">
        <f t="shared" ref="E6:E36" si="0">C6+D6</f>
        <v>394.52166400000016</v>
      </c>
      <c r="F6" s="71">
        <v>136.72719199999997</v>
      </c>
      <c r="G6" s="71">
        <f>E6-F6</f>
        <v>257.79447200000016</v>
      </c>
      <c r="H6" s="73">
        <f t="shared" ref="H6:H30" si="1">IF(G6=0,0,IF(B6=0,0,G6/B6))</f>
        <v>1.2646344696319343</v>
      </c>
      <c r="I6" s="73">
        <f t="shared" ref="I6:I41" si="2">H6*J6*K6</f>
        <v>5.8077595967737583</v>
      </c>
      <c r="J6" s="125">
        <v>4.2483268482490297</v>
      </c>
      <c r="K6" s="126">
        <v>1.081</v>
      </c>
    </row>
    <row r="7" spans="1:254" ht="13.2" customHeight="1">
      <c r="A7" s="60">
        <v>1971</v>
      </c>
      <c r="B7" s="61">
        <v>206.46599999999998</v>
      </c>
      <c r="C7" s="68">
        <v>425.44694800000013</v>
      </c>
      <c r="D7" s="66">
        <v>6.8</v>
      </c>
      <c r="E7" s="66">
        <f t="shared" si="0"/>
        <v>432.24694800000015</v>
      </c>
      <c r="F7" s="66">
        <v>152.32262900000001</v>
      </c>
      <c r="G7" s="66">
        <f t="shared" ref="G7:G36" si="3">E7-F7</f>
        <v>279.92431900000014</v>
      </c>
      <c r="H7" s="67">
        <f t="shared" si="1"/>
        <v>1.3557889386145912</v>
      </c>
      <c r="I7" s="67">
        <f t="shared" si="2"/>
        <v>6.6904763851223548</v>
      </c>
      <c r="J7" s="127">
        <v>4.59816225165563</v>
      </c>
      <c r="K7" s="128">
        <v>1.0731999999999999</v>
      </c>
    </row>
    <row r="8" spans="1:254" ht="13.2" customHeight="1">
      <c r="A8" s="60">
        <v>1972</v>
      </c>
      <c r="B8" s="61">
        <v>208.917</v>
      </c>
      <c r="C8" s="68">
        <v>239.05069000000003</v>
      </c>
      <c r="D8" s="66">
        <v>14.5</v>
      </c>
      <c r="E8" s="66">
        <f t="shared" si="0"/>
        <v>253.55069000000003</v>
      </c>
      <c r="F8" s="66">
        <v>51.834960000000002</v>
      </c>
      <c r="G8" s="66">
        <f t="shared" si="3"/>
        <v>201.71573000000004</v>
      </c>
      <c r="H8" s="67">
        <f t="shared" si="1"/>
        <v>0.96553047382453339</v>
      </c>
      <c r="I8" s="67">
        <f t="shared" si="2"/>
        <v>4.2642559582071655</v>
      </c>
      <c r="J8" s="127">
        <v>4.1508367346938799</v>
      </c>
      <c r="K8" s="128">
        <v>1.0640000000000001</v>
      </c>
    </row>
    <row r="9" spans="1:254" ht="13.2" customHeight="1">
      <c r="A9" s="60">
        <v>1973</v>
      </c>
      <c r="B9" s="61">
        <v>210.98500000000001</v>
      </c>
      <c r="C9" s="68">
        <v>370.64253200000007</v>
      </c>
      <c r="D9" s="66">
        <v>4.4000000000000004</v>
      </c>
      <c r="E9" s="66">
        <f t="shared" si="0"/>
        <v>375.04253200000005</v>
      </c>
      <c r="F9" s="66">
        <v>96.28180900000001</v>
      </c>
      <c r="G9" s="66">
        <f t="shared" si="3"/>
        <v>278.76072300000004</v>
      </c>
      <c r="H9" s="67">
        <f t="shared" si="1"/>
        <v>1.3212347939426974</v>
      </c>
      <c r="I9" s="67">
        <f t="shared" si="2"/>
        <v>6.3631628897525472</v>
      </c>
      <c r="J9" s="127">
        <v>4.3162508977735197</v>
      </c>
      <c r="K9" s="128">
        <v>1.1157999999999999</v>
      </c>
    </row>
    <row r="10" spans="1:254" ht="13.2" customHeight="1">
      <c r="A10" s="60">
        <v>1974</v>
      </c>
      <c r="B10" s="61">
        <v>212.93199999999999</v>
      </c>
      <c r="C10" s="68">
        <v>403.25028400000002</v>
      </c>
      <c r="D10" s="66">
        <v>0.5</v>
      </c>
      <c r="E10" s="66">
        <f t="shared" si="0"/>
        <v>403.75028400000002</v>
      </c>
      <c r="F10" s="66">
        <v>105.746461</v>
      </c>
      <c r="G10" s="66">
        <f t="shared" si="3"/>
        <v>298.00382300000001</v>
      </c>
      <c r="H10" s="67">
        <f t="shared" si="1"/>
        <v>1.3995257781827064</v>
      </c>
      <c r="I10" s="67">
        <f t="shared" si="2"/>
        <v>6.4224451966442535</v>
      </c>
      <c r="J10" s="127">
        <v>4.2279484902309097</v>
      </c>
      <c r="K10" s="128">
        <v>1.0853999999999999</v>
      </c>
    </row>
    <row r="11" spans="1:254" ht="13.2" customHeight="1">
      <c r="A11" s="60">
        <v>1975</v>
      </c>
      <c r="B11" s="61">
        <v>214.93100000000001</v>
      </c>
      <c r="C11" s="68">
        <v>416.55001800000002</v>
      </c>
      <c r="D11" s="66">
        <v>0.6</v>
      </c>
      <c r="E11" s="66">
        <f t="shared" si="0"/>
        <v>417.15001800000005</v>
      </c>
      <c r="F11" s="66">
        <v>136.55445399999999</v>
      </c>
      <c r="G11" s="66">
        <f t="shared" si="3"/>
        <v>280.59556400000008</v>
      </c>
      <c r="H11" s="67">
        <f t="shared" si="1"/>
        <v>1.3055146256240378</v>
      </c>
      <c r="I11" s="67">
        <f t="shared" si="2"/>
        <v>6.3808800214256829</v>
      </c>
      <c r="J11" s="127">
        <v>4.4152084912812697</v>
      </c>
      <c r="K11" s="63">
        <v>1.107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</row>
    <row r="12" spans="1:254" ht="13.2" customHeight="1">
      <c r="A12" s="56">
        <v>1976</v>
      </c>
      <c r="B12" s="57">
        <v>217.095</v>
      </c>
      <c r="C12" s="70">
        <v>343.20221600000002</v>
      </c>
      <c r="D12" s="71">
        <v>27</v>
      </c>
      <c r="E12" s="71">
        <f t="shared" si="0"/>
        <v>370.20221600000002</v>
      </c>
      <c r="F12" s="71">
        <v>90.534199999999998</v>
      </c>
      <c r="G12" s="71">
        <f t="shared" si="3"/>
        <v>279.66801600000002</v>
      </c>
      <c r="H12" s="73">
        <f t="shared" si="1"/>
        <v>1.2882287293581152</v>
      </c>
      <c r="I12" s="73">
        <f t="shared" si="2"/>
        <v>9.716174413448817</v>
      </c>
      <c r="J12" s="125">
        <v>6.7383849557522097</v>
      </c>
      <c r="K12" s="59">
        <v>1.1193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</row>
    <row r="13" spans="1:254" ht="13.2" customHeight="1">
      <c r="A13" s="56">
        <v>1977</v>
      </c>
      <c r="B13" s="57">
        <v>219.179</v>
      </c>
      <c r="C13" s="70">
        <v>387.66447200000005</v>
      </c>
      <c r="D13" s="71">
        <v>3.3</v>
      </c>
      <c r="E13" s="71">
        <f t="shared" si="0"/>
        <v>390.96447200000006</v>
      </c>
      <c r="F13" s="71">
        <v>113.57525199999998</v>
      </c>
      <c r="G13" s="71">
        <f t="shared" si="3"/>
        <v>277.38922000000008</v>
      </c>
      <c r="H13" s="73">
        <f t="shared" si="1"/>
        <v>1.2655830166211182</v>
      </c>
      <c r="I13" s="73">
        <f t="shared" si="2"/>
        <v>6.2918708742430045</v>
      </c>
      <c r="J13" s="125">
        <v>4.5555939524838003</v>
      </c>
      <c r="K13" s="59">
        <v>1.0912999999999999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</row>
    <row r="14" spans="1:254" ht="13.2" customHeight="1">
      <c r="A14" s="56">
        <v>1978</v>
      </c>
      <c r="B14" s="57">
        <v>221.47699999999998</v>
      </c>
      <c r="C14" s="70">
        <v>265.41944800000005</v>
      </c>
      <c r="D14" s="71">
        <v>32.4</v>
      </c>
      <c r="E14" s="71">
        <f t="shared" si="0"/>
        <v>297.81944800000002</v>
      </c>
      <c r="F14" s="71">
        <v>51.442999999999998</v>
      </c>
      <c r="G14" s="71">
        <f t="shared" si="3"/>
        <v>246.37644800000004</v>
      </c>
      <c r="H14" s="73">
        <f t="shared" si="1"/>
        <v>1.1124245316669454</v>
      </c>
      <c r="I14" s="73">
        <f t="shared" si="2"/>
        <v>5.3115424440274639</v>
      </c>
      <c r="J14" s="125">
        <v>4.4006857855361599</v>
      </c>
      <c r="K14" s="59">
        <v>1.085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29"/>
      <c r="CK14" s="129"/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  <c r="EZ14" s="129"/>
      <c r="FA14" s="129"/>
      <c r="FB14" s="129"/>
      <c r="FC14" s="129"/>
      <c r="FD14" s="129"/>
      <c r="FE14" s="129"/>
      <c r="FF14" s="129"/>
      <c r="FG14" s="129"/>
      <c r="FH14" s="129"/>
      <c r="FI14" s="129"/>
      <c r="FJ14" s="129"/>
      <c r="FK14" s="129"/>
      <c r="FL14" s="129"/>
      <c r="FM14" s="129"/>
      <c r="FN14" s="129"/>
      <c r="FO14" s="129"/>
      <c r="FP14" s="129"/>
      <c r="FQ14" s="129"/>
      <c r="FR14" s="129"/>
      <c r="FS14" s="129"/>
      <c r="FT14" s="129"/>
      <c r="FU14" s="129"/>
      <c r="FV14" s="129"/>
      <c r="FW14" s="129"/>
      <c r="FX14" s="129"/>
      <c r="FY14" s="129"/>
      <c r="FZ14" s="129"/>
      <c r="GA14" s="129"/>
      <c r="GB14" s="129"/>
      <c r="GC14" s="129"/>
      <c r="GD14" s="129"/>
      <c r="GE14" s="129"/>
      <c r="GF14" s="129"/>
      <c r="GG14" s="129"/>
      <c r="GH14" s="129"/>
      <c r="GI14" s="129"/>
      <c r="GJ14" s="129"/>
      <c r="GK14" s="129"/>
      <c r="GL14" s="129"/>
      <c r="GM14" s="129"/>
      <c r="GN14" s="129"/>
      <c r="GO14" s="129"/>
      <c r="GP14" s="129"/>
      <c r="GQ14" s="129"/>
      <c r="GR14" s="129"/>
      <c r="GS14" s="129"/>
      <c r="GT14" s="129"/>
      <c r="GU14" s="129"/>
      <c r="GV14" s="129"/>
      <c r="GW14" s="129"/>
      <c r="GX14" s="129"/>
      <c r="GY14" s="129"/>
      <c r="GZ14" s="129"/>
      <c r="HA14" s="129"/>
      <c r="HB14" s="129"/>
      <c r="HC14" s="129"/>
      <c r="HD14" s="129"/>
      <c r="HE14" s="129"/>
      <c r="HF14" s="129"/>
      <c r="HG14" s="129"/>
      <c r="HH14" s="129"/>
      <c r="HI14" s="129"/>
      <c r="HJ14" s="129"/>
      <c r="HK14" s="129"/>
      <c r="HL14" s="129"/>
      <c r="HM14" s="129"/>
      <c r="HN14" s="129"/>
      <c r="HO14" s="129"/>
      <c r="HP14" s="129"/>
      <c r="HQ14" s="129"/>
      <c r="HR14" s="129"/>
      <c r="HS14" s="129"/>
      <c r="HT14" s="129"/>
      <c r="HU14" s="129"/>
      <c r="HV14" s="129"/>
      <c r="HW14" s="129"/>
      <c r="HX14" s="129"/>
      <c r="HY14" s="129"/>
      <c r="HZ14" s="129"/>
      <c r="IA14" s="129"/>
      <c r="IB14" s="129"/>
      <c r="IC14" s="129"/>
      <c r="ID14" s="129"/>
      <c r="IE14" s="129"/>
      <c r="IF14" s="129"/>
      <c r="IG14" s="129"/>
      <c r="IH14" s="129"/>
      <c r="II14" s="129"/>
      <c r="IJ14" s="129"/>
      <c r="IK14" s="129"/>
      <c r="IL14" s="129"/>
      <c r="IM14" s="129"/>
      <c r="IN14" s="129"/>
      <c r="IO14" s="129"/>
      <c r="IP14" s="129"/>
      <c r="IQ14" s="129"/>
      <c r="IR14" s="129"/>
    </row>
    <row r="15" spans="1:254" ht="13.2" customHeight="1">
      <c r="A15" s="56">
        <v>1979</v>
      </c>
      <c r="B15" s="57">
        <v>223.86500000000001</v>
      </c>
      <c r="C15" s="70">
        <v>438.40571399999999</v>
      </c>
      <c r="D15" s="71">
        <v>4.5</v>
      </c>
      <c r="E15" s="71">
        <f t="shared" si="0"/>
        <v>442.90571399999999</v>
      </c>
      <c r="F15" s="71">
        <v>145.63900000000001</v>
      </c>
      <c r="G15" s="71">
        <f t="shared" si="3"/>
        <v>297.26671399999998</v>
      </c>
      <c r="H15" s="73">
        <f t="shared" si="1"/>
        <v>1.3278838317736135</v>
      </c>
      <c r="I15" s="73">
        <f t="shared" si="2"/>
        <v>6.7688457759286313</v>
      </c>
      <c r="J15" s="125">
        <v>4.5906595174262703</v>
      </c>
      <c r="K15" s="59">
        <v>1.1104000000000001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129"/>
      <c r="CR15" s="129"/>
      <c r="CS15" s="129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29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29"/>
      <c r="EH15" s="129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  <c r="EZ15" s="129"/>
      <c r="FA15" s="129"/>
      <c r="FB15" s="129"/>
      <c r="FC15" s="129"/>
      <c r="FD15" s="129"/>
      <c r="FE15" s="129"/>
      <c r="FF15" s="129"/>
      <c r="FG15" s="129"/>
      <c r="FH15" s="129"/>
      <c r="FI15" s="129"/>
      <c r="FJ15" s="129"/>
      <c r="FK15" s="129"/>
      <c r="FL15" s="129"/>
      <c r="FM15" s="129"/>
      <c r="FN15" s="129"/>
      <c r="FO15" s="129"/>
      <c r="FP15" s="129"/>
      <c r="FQ15" s="129"/>
      <c r="FR15" s="129"/>
      <c r="FS15" s="129"/>
      <c r="FT15" s="129"/>
      <c r="FU15" s="129"/>
      <c r="FV15" s="129"/>
      <c r="FW15" s="129"/>
      <c r="FX15" s="129"/>
      <c r="FY15" s="129"/>
      <c r="FZ15" s="129"/>
      <c r="GA15" s="129"/>
      <c r="GB15" s="129"/>
      <c r="GC15" s="129"/>
      <c r="GD15" s="129"/>
      <c r="GE15" s="129"/>
      <c r="GF15" s="129"/>
      <c r="GG15" s="129"/>
      <c r="GH15" s="129"/>
      <c r="GI15" s="129"/>
      <c r="GJ15" s="129"/>
      <c r="GK15" s="129"/>
      <c r="GL15" s="129"/>
      <c r="GM15" s="129"/>
      <c r="GN15" s="129"/>
      <c r="GO15" s="129"/>
      <c r="GP15" s="129"/>
      <c r="GQ15" s="129"/>
      <c r="GR15" s="129"/>
      <c r="GS15" s="129"/>
      <c r="GT15" s="129"/>
      <c r="GU15" s="129"/>
      <c r="GV15" s="129"/>
      <c r="GW15" s="129"/>
      <c r="GX15" s="129"/>
      <c r="GY15" s="129"/>
      <c r="GZ15" s="129"/>
      <c r="HA15" s="129"/>
      <c r="HB15" s="129"/>
      <c r="HC15" s="129"/>
      <c r="HD15" s="129"/>
      <c r="HE15" s="129"/>
      <c r="HF15" s="129"/>
      <c r="HG15" s="129"/>
      <c r="HH15" s="129"/>
      <c r="HI15" s="129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29"/>
      <c r="IF15" s="129"/>
      <c r="IG15" s="129"/>
      <c r="IH15" s="129"/>
      <c r="II15" s="129"/>
      <c r="IJ15" s="129"/>
      <c r="IK15" s="129"/>
      <c r="IL15" s="129"/>
      <c r="IM15" s="129"/>
      <c r="IN15" s="129"/>
      <c r="IO15" s="129"/>
      <c r="IP15" s="129"/>
      <c r="IQ15" s="129"/>
      <c r="IR15" s="129"/>
    </row>
    <row r="16" spans="1:254" ht="13.2" customHeight="1">
      <c r="A16" s="56">
        <v>1980</v>
      </c>
      <c r="B16" s="57">
        <v>226.45099999999999</v>
      </c>
      <c r="C16" s="70">
        <v>481.11504300000007</v>
      </c>
      <c r="D16" s="130" t="s">
        <v>21</v>
      </c>
      <c r="E16" s="71">
        <f>C16</f>
        <v>481.11504300000007</v>
      </c>
      <c r="F16" s="71">
        <v>145.95500000000001</v>
      </c>
      <c r="G16" s="71">
        <f t="shared" si="3"/>
        <v>335.16004300000009</v>
      </c>
      <c r="H16" s="73">
        <f t="shared" si="1"/>
        <v>1.4800554777854815</v>
      </c>
      <c r="I16" s="73">
        <f t="shared" si="2"/>
        <v>8.5449333335170969</v>
      </c>
      <c r="J16" s="125">
        <v>5.2167590027700799</v>
      </c>
      <c r="K16" s="59">
        <v>1.1067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29"/>
      <c r="CK16" s="129"/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  <c r="EZ16" s="129"/>
      <c r="FA16" s="129"/>
      <c r="FB16" s="129"/>
      <c r="FC16" s="129"/>
      <c r="FD16" s="129"/>
      <c r="FE16" s="129"/>
      <c r="FF16" s="129"/>
      <c r="FG16" s="129"/>
      <c r="FH16" s="129"/>
      <c r="FI16" s="129"/>
      <c r="FJ16" s="129"/>
      <c r="FK16" s="129"/>
      <c r="FL16" s="129"/>
      <c r="FM16" s="129"/>
      <c r="FN16" s="129"/>
      <c r="FO16" s="129"/>
      <c r="FP16" s="129"/>
      <c r="FQ16" s="129"/>
      <c r="FR16" s="129"/>
      <c r="FS16" s="129"/>
      <c r="FT16" s="129"/>
      <c r="FU16" s="129"/>
      <c r="FV16" s="129"/>
      <c r="FW16" s="129"/>
      <c r="FX16" s="129"/>
      <c r="FY16" s="129"/>
      <c r="FZ16" s="129"/>
      <c r="GA16" s="129"/>
      <c r="GB16" s="129"/>
      <c r="GC16" s="129"/>
      <c r="GD16" s="129"/>
      <c r="GE16" s="129"/>
      <c r="GF16" s="129"/>
      <c r="GG16" s="129"/>
      <c r="GH16" s="129"/>
      <c r="GI16" s="129"/>
      <c r="GJ16" s="129"/>
      <c r="GK16" s="129"/>
      <c r="GL16" s="129"/>
      <c r="GM16" s="129"/>
      <c r="GN16" s="129"/>
      <c r="GO16" s="129"/>
      <c r="GP16" s="129"/>
      <c r="GQ16" s="129"/>
      <c r="GR16" s="129"/>
      <c r="GS16" s="129"/>
      <c r="GT16" s="129"/>
      <c r="GU16" s="129"/>
      <c r="GV16" s="129"/>
      <c r="GW16" s="129"/>
      <c r="GX16" s="129"/>
      <c r="GY16" s="129"/>
      <c r="GZ16" s="129"/>
      <c r="HA16" s="129"/>
      <c r="HB16" s="129"/>
      <c r="HC16" s="129"/>
      <c r="HD16" s="129"/>
      <c r="HE16" s="129"/>
      <c r="HF16" s="129"/>
      <c r="HG16" s="129"/>
      <c r="HH16" s="129"/>
      <c r="HI16" s="129"/>
      <c r="HJ16" s="129"/>
      <c r="HK16" s="129"/>
      <c r="HL16" s="129"/>
      <c r="HM16" s="129"/>
      <c r="HN16" s="129"/>
      <c r="HO16" s="129"/>
      <c r="HP16" s="129"/>
      <c r="HQ16" s="129"/>
      <c r="HR16" s="129"/>
      <c r="HS16" s="129"/>
      <c r="HT16" s="129"/>
      <c r="HU16" s="129"/>
      <c r="HV16" s="129"/>
      <c r="HW16" s="129"/>
      <c r="HX16" s="129"/>
      <c r="HY16" s="129"/>
      <c r="HZ16" s="129"/>
      <c r="IA16" s="129"/>
      <c r="IB16" s="129"/>
      <c r="IC16" s="129"/>
      <c r="ID16" s="129"/>
      <c r="IE16" s="129"/>
      <c r="IF16" s="129"/>
      <c r="IG16" s="129"/>
      <c r="IH16" s="129"/>
      <c r="II16" s="129"/>
      <c r="IJ16" s="129"/>
      <c r="IK16" s="129"/>
      <c r="IL16" s="129"/>
      <c r="IM16" s="129"/>
      <c r="IN16" s="129"/>
      <c r="IO16" s="129"/>
      <c r="IP16" s="129"/>
      <c r="IQ16" s="129"/>
      <c r="IR16" s="129"/>
      <c r="IS16" s="129"/>
      <c r="IT16" s="129"/>
    </row>
    <row r="17" spans="1:254" ht="13.2" customHeight="1">
      <c r="A17" s="60">
        <v>1981</v>
      </c>
      <c r="B17" s="61">
        <v>228.93700000000001</v>
      </c>
      <c r="C17" s="68">
        <v>481.35248600000006</v>
      </c>
      <c r="D17" s="66">
        <v>1.1000000000000001</v>
      </c>
      <c r="E17" s="66">
        <f t="shared" si="0"/>
        <v>482.45248600000008</v>
      </c>
      <c r="F17" s="66">
        <v>131.125</v>
      </c>
      <c r="G17" s="66">
        <f t="shared" si="3"/>
        <v>351.32748600000008</v>
      </c>
      <c r="H17" s="67">
        <f t="shared" si="1"/>
        <v>1.5346033450250509</v>
      </c>
      <c r="I17" s="67">
        <f t="shared" si="2"/>
        <v>6.5985193765486043</v>
      </c>
      <c r="J17" s="127">
        <v>3.99983329860388</v>
      </c>
      <c r="K17" s="63">
        <v>1.075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</row>
    <row r="18" spans="1:254" ht="13.2" customHeight="1">
      <c r="A18" s="60">
        <v>1982</v>
      </c>
      <c r="B18" s="61">
        <v>231.15700000000001</v>
      </c>
      <c r="C18" s="68">
        <v>465.89732500000002</v>
      </c>
      <c r="D18" s="66">
        <v>10.8</v>
      </c>
      <c r="E18" s="66">
        <f t="shared" si="0"/>
        <v>476.69732500000003</v>
      </c>
      <c r="F18" s="66">
        <v>122.325</v>
      </c>
      <c r="G18" s="66">
        <f t="shared" si="3"/>
        <v>354.37232500000005</v>
      </c>
      <c r="H18" s="67">
        <f t="shared" si="1"/>
        <v>1.5330373944981117</v>
      </c>
      <c r="I18" s="67">
        <f t="shared" si="2"/>
        <v>8.8099733531591244</v>
      </c>
      <c r="J18" s="127">
        <v>5.2400327689786996</v>
      </c>
      <c r="K18" s="63">
        <v>1.0967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  <c r="IJ18" s="129"/>
      <c r="IK18" s="129"/>
      <c r="IL18" s="129"/>
      <c r="IM18" s="129"/>
      <c r="IN18" s="129"/>
      <c r="IO18" s="129"/>
      <c r="IP18" s="129"/>
      <c r="IQ18" s="129"/>
      <c r="IR18" s="129"/>
    </row>
    <row r="19" spans="1:254" ht="13.2" customHeight="1">
      <c r="A19" s="60">
        <v>1983</v>
      </c>
      <c r="B19" s="61">
        <v>233.322</v>
      </c>
      <c r="C19" s="68">
        <v>482.85060299999992</v>
      </c>
      <c r="D19" s="66">
        <v>6.5</v>
      </c>
      <c r="E19" s="66">
        <f t="shared" si="0"/>
        <v>489.35060299999992</v>
      </c>
      <c r="F19" s="66">
        <v>117.158</v>
      </c>
      <c r="G19" s="66">
        <f t="shared" si="3"/>
        <v>372.19260299999991</v>
      </c>
      <c r="H19" s="67">
        <f t="shared" si="1"/>
        <v>1.5951886363051915</v>
      </c>
      <c r="I19" s="67">
        <f t="shared" si="2"/>
        <v>7.8649645177961869</v>
      </c>
      <c r="J19" s="127">
        <v>4.4793577981651396</v>
      </c>
      <c r="K19" s="63">
        <v>1.1007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</row>
    <row r="20" spans="1:254" ht="13.2" customHeight="1">
      <c r="A20" s="60">
        <v>1984</v>
      </c>
      <c r="B20" s="61">
        <v>235.38499999999999</v>
      </c>
      <c r="C20" s="68">
        <v>587.29388999999992</v>
      </c>
      <c r="D20" s="66">
        <v>1.5</v>
      </c>
      <c r="E20" s="66">
        <f t="shared" si="0"/>
        <v>588.79388999999992</v>
      </c>
      <c r="F20" s="66">
        <v>137.26900000000001</v>
      </c>
      <c r="G20" s="66">
        <f t="shared" si="3"/>
        <v>451.52488999999991</v>
      </c>
      <c r="H20" s="67">
        <f t="shared" si="1"/>
        <v>1.9182398623531658</v>
      </c>
      <c r="I20" s="67">
        <f t="shared" si="2"/>
        <v>8.7549898840083866</v>
      </c>
      <c r="J20" s="127">
        <v>4.1567164179104497</v>
      </c>
      <c r="K20" s="63">
        <v>1.0980000000000001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  <c r="IJ20" s="129"/>
      <c r="IK20" s="129"/>
      <c r="IL20" s="129"/>
      <c r="IM20" s="129"/>
      <c r="IN20" s="129"/>
      <c r="IO20" s="129"/>
      <c r="IP20" s="129"/>
      <c r="IQ20" s="129"/>
      <c r="IR20" s="129"/>
    </row>
    <row r="21" spans="1:254" ht="13.2" customHeight="1">
      <c r="A21" s="60">
        <v>1985</v>
      </c>
      <c r="B21" s="61">
        <v>237.46799999999999</v>
      </c>
      <c r="C21" s="68">
        <v>619.15520100000003</v>
      </c>
      <c r="D21" s="66">
        <v>7.4720000000000004</v>
      </c>
      <c r="E21" s="66">
        <f t="shared" si="0"/>
        <v>626.62720100000001</v>
      </c>
      <c r="F21" s="66">
        <v>166.34899999999999</v>
      </c>
      <c r="G21" s="66">
        <f t="shared" si="3"/>
        <v>460.27820100000002</v>
      </c>
      <c r="H21" s="67">
        <f t="shared" si="1"/>
        <v>1.9382746348981759</v>
      </c>
      <c r="I21" s="67">
        <f t="shared" si="2"/>
        <v>9.4603660258416582</v>
      </c>
      <c r="J21" s="127">
        <v>4.4996940667490701</v>
      </c>
      <c r="K21" s="63">
        <v>1.0847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29"/>
      <c r="FG21" s="129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29"/>
      <c r="GK21" s="129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29"/>
      <c r="HI21" s="129"/>
      <c r="HJ21" s="129"/>
      <c r="HK21" s="129"/>
      <c r="HL21" s="129"/>
      <c r="HM21" s="129"/>
      <c r="HN21" s="129"/>
      <c r="HO21" s="129"/>
      <c r="HP21" s="129"/>
      <c r="HQ21" s="129"/>
      <c r="HR21" s="129"/>
      <c r="HS21" s="129"/>
      <c r="HT21" s="129"/>
      <c r="HU21" s="129"/>
      <c r="HV21" s="129"/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29"/>
      <c r="IH21" s="129"/>
      <c r="II21" s="129"/>
      <c r="IJ21" s="129"/>
      <c r="IK21" s="129"/>
      <c r="IL21" s="129"/>
      <c r="IM21" s="129"/>
      <c r="IN21" s="129"/>
      <c r="IO21" s="129"/>
      <c r="IP21" s="129"/>
      <c r="IQ21" s="129"/>
      <c r="IR21" s="129"/>
      <c r="IS21" s="129"/>
      <c r="IT21" s="129"/>
    </row>
    <row r="22" spans="1:254" ht="13.2" customHeight="1">
      <c r="A22" s="56">
        <v>1986</v>
      </c>
      <c r="B22" s="57">
        <v>239.63800000000001</v>
      </c>
      <c r="C22" s="70">
        <v>615.29524900000001</v>
      </c>
      <c r="D22" s="71">
        <v>12.314</v>
      </c>
      <c r="E22" s="71">
        <f t="shared" si="0"/>
        <v>627.60924899999998</v>
      </c>
      <c r="F22" s="71">
        <v>185.625</v>
      </c>
      <c r="G22" s="71">
        <f t="shared" si="3"/>
        <v>441.98424899999998</v>
      </c>
      <c r="H22" s="73">
        <f t="shared" si="1"/>
        <v>1.8443829818309281</v>
      </c>
      <c r="I22" s="73">
        <f t="shared" si="2"/>
        <v>8.3956919938703756</v>
      </c>
      <c r="J22" s="125">
        <v>4.2610061680801898</v>
      </c>
      <c r="K22" s="59">
        <v>1.0683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29"/>
      <c r="CG22" s="129"/>
      <c r="CH22" s="129"/>
      <c r="CI22" s="129"/>
      <c r="CJ22" s="129"/>
      <c r="CK22" s="129"/>
      <c r="CL22" s="129"/>
      <c r="CM22" s="129"/>
      <c r="CN22" s="129"/>
      <c r="CO22" s="129"/>
      <c r="CP22" s="129"/>
      <c r="CQ22" s="129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  <c r="EL22" s="129"/>
      <c r="EM22" s="129"/>
      <c r="EN22" s="129"/>
      <c r="EO22" s="129"/>
      <c r="EP22" s="129"/>
      <c r="EQ22" s="129"/>
      <c r="ER22" s="129"/>
      <c r="ES22" s="129"/>
      <c r="ET22" s="129"/>
      <c r="EU22" s="129"/>
      <c r="EV22" s="129"/>
      <c r="EW22" s="129"/>
      <c r="EX22" s="129"/>
      <c r="EY22" s="129"/>
      <c r="EZ22" s="129"/>
      <c r="FA22" s="129"/>
      <c r="FB22" s="129"/>
      <c r="FC22" s="129"/>
      <c r="FD22" s="129"/>
      <c r="FE22" s="129"/>
      <c r="FF22" s="129"/>
      <c r="FG22" s="129"/>
      <c r="FH22" s="129"/>
      <c r="FI22" s="129"/>
      <c r="FJ22" s="129"/>
      <c r="FK22" s="129"/>
      <c r="FL22" s="129"/>
      <c r="FM22" s="129"/>
      <c r="FN22" s="129"/>
      <c r="FO22" s="129"/>
      <c r="FP22" s="129"/>
      <c r="FQ22" s="129"/>
      <c r="FR22" s="129"/>
      <c r="FS22" s="129"/>
      <c r="FT22" s="129"/>
      <c r="FU22" s="129"/>
      <c r="FV22" s="129"/>
      <c r="FW22" s="129"/>
      <c r="FX22" s="129"/>
      <c r="FY22" s="129"/>
      <c r="FZ22" s="129"/>
      <c r="GA22" s="129"/>
      <c r="GB22" s="129"/>
      <c r="GC22" s="129"/>
      <c r="GD22" s="129"/>
      <c r="GE22" s="129"/>
      <c r="GF22" s="129"/>
      <c r="GG22" s="129"/>
      <c r="GH22" s="129"/>
      <c r="GI22" s="129"/>
      <c r="GJ22" s="129"/>
      <c r="GK22" s="129"/>
      <c r="GL22" s="129"/>
      <c r="GM22" s="129"/>
      <c r="GN22" s="129"/>
      <c r="GO22" s="129"/>
      <c r="GP22" s="129"/>
      <c r="GQ22" s="129"/>
      <c r="GR22" s="129"/>
      <c r="GS22" s="129"/>
      <c r="GT22" s="129"/>
      <c r="GU22" s="129"/>
      <c r="GV22" s="129"/>
      <c r="GW22" s="129"/>
      <c r="GX22" s="129"/>
      <c r="GY22" s="129"/>
      <c r="GZ22" s="129"/>
      <c r="HA22" s="129"/>
      <c r="HB22" s="129"/>
      <c r="HC22" s="129"/>
      <c r="HD22" s="129"/>
      <c r="HE22" s="129"/>
      <c r="HF22" s="129"/>
      <c r="HG22" s="129"/>
      <c r="HH22" s="129"/>
      <c r="HI22" s="129"/>
      <c r="HJ22" s="129"/>
      <c r="HK22" s="129"/>
      <c r="HL22" s="129"/>
      <c r="HM22" s="129"/>
      <c r="HN22" s="129"/>
      <c r="HO22" s="129"/>
      <c r="HP22" s="129"/>
      <c r="HQ22" s="129"/>
      <c r="HR22" s="129"/>
      <c r="HS22" s="129"/>
      <c r="HT22" s="129"/>
      <c r="HU22" s="129"/>
      <c r="HV22" s="129"/>
      <c r="HW22" s="129"/>
      <c r="HX22" s="129"/>
      <c r="HY22" s="129"/>
      <c r="HZ22" s="129"/>
      <c r="IA22" s="129"/>
      <c r="IB22" s="129"/>
      <c r="IC22" s="129"/>
      <c r="ID22" s="129"/>
      <c r="IE22" s="129"/>
      <c r="IF22" s="129"/>
      <c r="IG22" s="129"/>
      <c r="IH22" s="129"/>
      <c r="II22" s="129"/>
      <c r="IJ22" s="129"/>
      <c r="IK22" s="129"/>
      <c r="IL22" s="129"/>
      <c r="IM22" s="129"/>
      <c r="IN22" s="129"/>
      <c r="IO22" s="129"/>
      <c r="IP22" s="129"/>
      <c r="IQ22" s="129"/>
      <c r="IR22" s="129"/>
    </row>
    <row r="23" spans="1:254" ht="13.2" customHeight="1">
      <c r="A23" s="56">
        <v>1987</v>
      </c>
      <c r="B23" s="57">
        <v>241.78399999999999</v>
      </c>
      <c r="C23" s="70">
        <v>666.25410499999998</v>
      </c>
      <c r="D23" s="71">
        <v>17.786000000000001</v>
      </c>
      <c r="E23" s="71">
        <f t="shared" si="0"/>
        <v>684.04010500000004</v>
      </c>
      <c r="F23" s="71">
        <v>225.321</v>
      </c>
      <c r="G23" s="71">
        <f t="shared" si="3"/>
        <v>458.71910500000001</v>
      </c>
      <c r="H23" s="73">
        <f t="shared" si="1"/>
        <v>1.8972268843265063</v>
      </c>
      <c r="I23" s="73">
        <f t="shared" si="2"/>
        <v>8.0974288480195966</v>
      </c>
      <c r="J23" s="125">
        <v>4.0199999999999996</v>
      </c>
      <c r="K23" s="59">
        <v>1.0617000000000001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129"/>
      <c r="GE23" s="129"/>
      <c r="GF23" s="129"/>
      <c r="GG23" s="129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29"/>
      <c r="IG23" s="129"/>
      <c r="IH23" s="129"/>
      <c r="II23" s="129"/>
      <c r="IJ23" s="129"/>
      <c r="IK23" s="129"/>
      <c r="IL23" s="129"/>
      <c r="IM23" s="129"/>
      <c r="IN23" s="129"/>
      <c r="IO23" s="129"/>
      <c r="IP23" s="129"/>
      <c r="IQ23" s="129"/>
      <c r="IR23" s="129"/>
    </row>
    <row r="24" spans="1:254" ht="13.2" customHeight="1">
      <c r="A24" s="56">
        <v>1988</v>
      </c>
      <c r="B24" s="57">
        <v>243.98099999999999</v>
      </c>
      <c r="C24" s="70">
        <v>711.54346979999991</v>
      </c>
      <c r="D24" s="71">
        <v>21.763999999999999</v>
      </c>
      <c r="E24" s="71">
        <f t="shared" si="0"/>
        <v>733.30746979999992</v>
      </c>
      <c r="F24" s="71">
        <v>222.55799999999999</v>
      </c>
      <c r="G24" s="71">
        <f t="shared" si="3"/>
        <v>510.74946979999993</v>
      </c>
      <c r="H24" s="73">
        <f t="shared" si="1"/>
        <v>2.0933985425094574</v>
      </c>
      <c r="I24" s="73">
        <f t="shared" si="2"/>
        <v>10.949558757769482</v>
      </c>
      <c r="J24" s="125">
        <v>4.99</v>
      </c>
      <c r="K24" s="59">
        <v>1.0482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  <c r="BY24" s="129"/>
      <c r="BZ24" s="129"/>
      <c r="CA24" s="129"/>
      <c r="CB24" s="129"/>
      <c r="CC24" s="129"/>
      <c r="CD24" s="129"/>
      <c r="CE24" s="129"/>
      <c r="CF24" s="129"/>
      <c r="CG24" s="129"/>
      <c r="CH24" s="129"/>
      <c r="CI24" s="129"/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29"/>
      <c r="FQ24" s="129"/>
      <c r="FR24" s="129"/>
      <c r="FS24" s="129"/>
      <c r="FT24" s="129"/>
      <c r="FU24" s="129"/>
      <c r="FV24" s="129"/>
      <c r="FW24" s="129"/>
      <c r="FX24" s="129"/>
      <c r="FY24" s="129"/>
      <c r="FZ24" s="129"/>
      <c r="GA24" s="129"/>
      <c r="GB24" s="129"/>
      <c r="GC24" s="129"/>
      <c r="GD24" s="129"/>
      <c r="GE24" s="129"/>
      <c r="GF24" s="129"/>
      <c r="GG24" s="129"/>
      <c r="GH24" s="129"/>
      <c r="GI24" s="129"/>
      <c r="GJ24" s="129"/>
      <c r="GK24" s="129"/>
      <c r="GL24" s="129"/>
      <c r="GM24" s="129"/>
      <c r="GN24" s="129"/>
      <c r="GO24" s="129"/>
      <c r="GP24" s="129"/>
      <c r="GQ24" s="129"/>
      <c r="GR24" s="129"/>
      <c r="GS24" s="129"/>
      <c r="GT24" s="129"/>
      <c r="GU24" s="129"/>
      <c r="GV24" s="129"/>
      <c r="GW24" s="129"/>
      <c r="GX24" s="129"/>
      <c r="GY24" s="129"/>
      <c r="GZ24" s="129"/>
      <c r="HA24" s="129"/>
      <c r="HB24" s="129"/>
      <c r="HC24" s="129"/>
      <c r="HD24" s="129"/>
      <c r="HE24" s="129"/>
      <c r="HF24" s="129"/>
      <c r="HG24" s="129"/>
      <c r="HH24" s="129"/>
      <c r="HI24" s="129"/>
      <c r="HJ24" s="129"/>
      <c r="HK24" s="129"/>
      <c r="HL24" s="129"/>
      <c r="HM24" s="129"/>
      <c r="HN24" s="129"/>
      <c r="HO24" s="129"/>
      <c r="HP24" s="129"/>
      <c r="HQ24" s="129"/>
      <c r="HR24" s="129"/>
      <c r="HS24" s="129"/>
      <c r="HT24" s="129"/>
      <c r="HU24" s="129"/>
      <c r="HV24" s="129"/>
      <c r="HW24" s="129"/>
      <c r="HX24" s="129"/>
      <c r="HY24" s="129"/>
      <c r="HZ24" s="129"/>
      <c r="IA24" s="129"/>
      <c r="IB24" s="129"/>
      <c r="IC24" s="129"/>
      <c r="ID24" s="129"/>
      <c r="IE24" s="129"/>
      <c r="IF24" s="129"/>
      <c r="IG24" s="129"/>
      <c r="IH24" s="129"/>
      <c r="II24" s="129"/>
      <c r="IJ24" s="129"/>
      <c r="IK24" s="129"/>
      <c r="IL24" s="129"/>
      <c r="IM24" s="129"/>
      <c r="IN24" s="129"/>
      <c r="IO24" s="129"/>
      <c r="IP24" s="129"/>
      <c r="IQ24" s="129"/>
      <c r="IR24" s="129"/>
    </row>
    <row r="25" spans="1:254" ht="13.2" customHeight="1">
      <c r="A25" s="56">
        <v>1989</v>
      </c>
      <c r="B25" s="57">
        <v>246.22399999999999</v>
      </c>
      <c r="C25" s="70">
        <v>687.22684000000015</v>
      </c>
      <c r="D25" s="71">
        <v>23.736000000000001</v>
      </c>
      <c r="E25" s="71">
        <f t="shared" si="0"/>
        <v>710.96284000000014</v>
      </c>
      <c r="F25" s="71">
        <v>233.22800000000001</v>
      </c>
      <c r="G25" s="71">
        <f t="shared" si="3"/>
        <v>477.73484000000013</v>
      </c>
      <c r="H25" s="73">
        <f t="shared" si="1"/>
        <v>1.9402448177269485</v>
      </c>
      <c r="I25" s="73">
        <f t="shared" si="2"/>
        <v>8.9070430798427491</v>
      </c>
      <c r="J25" s="125">
        <v>4.3</v>
      </c>
      <c r="K25" s="59">
        <v>1.0676000000000001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  <c r="BY25" s="129"/>
      <c r="BZ25" s="129"/>
      <c r="CA25" s="129"/>
      <c r="CB25" s="129"/>
      <c r="CC25" s="129"/>
      <c r="CD25" s="129"/>
      <c r="CE25" s="129"/>
      <c r="CF25" s="129"/>
      <c r="CG25" s="129"/>
      <c r="CH25" s="129"/>
      <c r="CI25" s="129"/>
      <c r="CJ25" s="129"/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/>
      <c r="DC25" s="129"/>
      <c r="DD25" s="129"/>
      <c r="DE25" s="129"/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29"/>
      <c r="DR25" s="129"/>
      <c r="DS25" s="129"/>
      <c r="DT25" s="129"/>
      <c r="DU25" s="129"/>
      <c r="DV25" s="129"/>
      <c r="DW25" s="129"/>
      <c r="DX25" s="129"/>
      <c r="DY25" s="129"/>
      <c r="DZ25" s="129"/>
      <c r="EA25" s="129"/>
      <c r="EB25" s="129"/>
      <c r="EC25" s="129"/>
      <c r="ED25" s="129"/>
      <c r="EE25" s="129"/>
      <c r="EF25" s="129"/>
      <c r="EG25" s="129"/>
      <c r="EH25" s="129"/>
      <c r="EI25" s="129"/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/>
      <c r="FS25" s="129"/>
      <c r="FT25" s="129"/>
      <c r="FU25" s="129"/>
      <c r="FV25" s="129"/>
      <c r="FW25" s="129"/>
      <c r="FX25" s="129"/>
      <c r="FY25" s="129"/>
      <c r="FZ25" s="129"/>
      <c r="GA25" s="129"/>
      <c r="GB25" s="129"/>
      <c r="GC25" s="129"/>
      <c r="GD25" s="129"/>
      <c r="GE25" s="129"/>
      <c r="GF25" s="129"/>
      <c r="GG25" s="129"/>
      <c r="GH25" s="129"/>
      <c r="GI25" s="129"/>
      <c r="GJ25" s="129"/>
      <c r="GK25" s="129"/>
      <c r="GL25" s="129"/>
      <c r="GM25" s="129"/>
      <c r="GN25" s="129"/>
      <c r="GO25" s="129"/>
      <c r="GP25" s="129"/>
      <c r="GQ25" s="129"/>
      <c r="GR25" s="129"/>
      <c r="GS25" s="129"/>
      <c r="GT25" s="129"/>
      <c r="GU25" s="129"/>
      <c r="GV25" s="129"/>
      <c r="GW25" s="129"/>
      <c r="GX25" s="129"/>
      <c r="GY25" s="129"/>
      <c r="GZ25" s="129"/>
      <c r="HA25" s="129"/>
      <c r="HB25" s="129"/>
      <c r="HC25" s="129"/>
      <c r="HD25" s="129"/>
      <c r="HE25" s="129"/>
      <c r="HF25" s="129"/>
      <c r="HG25" s="129"/>
      <c r="HH25" s="129"/>
      <c r="HI25" s="129"/>
      <c r="HJ25" s="129"/>
      <c r="HK25" s="129"/>
      <c r="HL25" s="129"/>
      <c r="HM25" s="129"/>
      <c r="HN25" s="129"/>
      <c r="HO25" s="129"/>
      <c r="HP25" s="129"/>
      <c r="HQ25" s="129"/>
      <c r="HR25" s="129"/>
      <c r="HS25" s="129"/>
      <c r="HT25" s="129"/>
      <c r="HU25" s="129"/>
      <c r="HV25" s="129"/>
      <c r="HW25" s="129"/>
      <c r="HX25" s="129"/>
      <c r="HY25" s="129"/>
      <c r="HZ25" s="129"/>
      <c r="IA25" s="129"/>
      <c r="IB25" s="129"/>
      <c r="IC25" s="129"/>
      <c r="ID25" s="129"/>
      <c r="IE25" s="129"/>
      <c r="IF25" s="129"/>
      <c r="IG25" s="129"/>
      <c r="IH25" s="129"/>
      <c r="II25" s="129"/>
      <c r="IJ25" s="129"/>
      <c r="IK25" s="129"/>
      <c r="IL25" s="129"/>
      <c r="IM25" s="129"/>
      <c r="IN25" s="129"/>
      <c r="IO25" s="129"/>
      <c r="IP25" s="129"/>
      <c r="IQ25" s="129"/>
      <c r="IR25" s="129"/>
    </row>
    <row r="26" spans="1:254" ht="13.2" customHeight="1">
      <c r="A26" s="56">
        <v>1990</v>
      </c>
      <c r="B26" s="57">
        <v>248.65899999999999</v>
      </c>
      <c r="C26" s="70">
        <v>722.99149900000009</v>
      </c>
      <c r="D26" s="70">
        <v>23.384</v>
      </c>
      <c r="E26" s="71">
        <f t="shared" si="0"/>
        <v>746.3754990000001</v>
      </c>
      <c r="F26" s="71">
        <v>294.54700000000003</v>
      </c>
      <c r="G26" s="71">
        <f t="shared" si="3"/>
        <v>451.82849900000008</v>
      </c>
      <c r="H26" s="73">
        <f t="shared" si="1"/>
        <v>1.8170607096465445</v>
      </c>
      <c r="I26" s="73">
        <f t="shared" si="2"/>
        <v>8.4499864417119053</v>
      </c>
      <c r="J26" s="125">
        <v>4.4000000000000004</v>
      </c>
      <c r="K26" s="59">
        <v>1.0569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29"/>
      <c r="DZ26" s="129"/>
      <c r="EA26" s="129"/>
      <c r="EB26" s="129"/>
      <c r="EC26" s="129"/>
      <c r="ED26" s="129"/>
      <c r="EE26" s="129"/>
      <c r="EF26" s="129"/>
      <c r="EG26" s="129"/>
      <c r="EH26" s="129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/>
      <c r="FB26" s="129"/>
      <c r="FC26" s="129"/>
      <c r="FD26" s="129"/>
      <c r="FE26" s="129"/>
      <c r="FF26" s="129"/>
      <c r="FG26" s="129"/>
      <c r="FH26" s="129"/>
      <c r="FI26" s="129"/>
      <c r="FJ26" s="129"/>
      <c r="FK26" s="129"/>
      <c r="FL26" s="129"/>
      <c r="FM26" s="129"/>
      <c r="FN26" s="129"/>
      <c r="FO26" s="129"/>
      <c r="FP26" s="129"/>
      <c r="FQ26" s="129"/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  <c r="GI26" s="129"/>
      <c r="GJ26" s="129"/>
      <c r="GK26" s="129"/>
      <c r="GL26" s="129"/>
      <c r="GM26" s="129"/>
      <c r="GN26" s="129"/>
      <c r="GO26" s="129"/>
      <c r="GP26" s="129"/>
      <c r="GQ26" s="129"/>
      <c r="GR26" s="129"/>
      <c r="GS26" s="129"/>
      <c r="GT26" s="129"/>
      <c r="GU26" s="129"/>
      <c r="GV26" s="129"/>
      <c r="GW26" s="129"/>
      <c r="GX26" s="129"/>
      <c r="GY26" s="129"/>
      <c r="GZ26" s="129"/>
      <c r="HA26" s="129"/>
      <c r="HB26" s="129"/>
      <c r="HC26" s="129"/>
      <c r="HD26" s="129"/>
      <c r="HE26" s="129"/>
      <c r="HF26" s="129"/>
      <c r="HG26" s="129"/>
      <c r="HH26" s="129"/>
      <c r="HI26" s="129"/>
      <c r="HJ26" s="129"/>
      <c r="HK26" s="129"/>
      <c r="HL26" s="129"/>
      <c r="HM26" s="129"/>
      <c r="HN26" s="129"/>
      <c r="HO26" s="129"/>
      <c r="HP26" s="129"/>
      <c r="HQ26" s="129"/>
      <c r="HR26" s="129"/>
      <c r="HS26" s="129"/>
      <c r="HT26" s="129"/>
      <c r="HU26" s="129"/>
      <c r="HV26" s="129"/>
      <c r="HW26" s="129"/>
      <c r="HX26" s="129"/>
      <c r="HY26" s="129"/>
      <c r="HZ26" s="129"/>
      <c r="IA26" s="129"/>
      <c r="IB26" s="129"/>
      <c r="IC26" s="129"/>
      <c r="ID26" s="129"/>
      <c r="IE26" s="129"/>
      <c r="IF26" s="129"/>
      <c r="IG26" s="129"/>
      <c r="IH26" s="129"/>
      <c r="II26" s="129"/>
      <c r="IJ26" s="129"/>
      <c r="IK26" s="129"/>
      <c r="IL26" s="129"/>
      <c r="IM26" s="129"/>
      <c r="IN26" s="129"/>
      <c r="IO26" s="129"/>
      <c r="IP26" s="129"/>
      <c r="IQ26" s="129"/>
      <c r="IR26" s="129"/>
      <c r="IS26" s="129"/>
      <c r="IT26" s="129"/>
    </row>
    <row r="27" spans="1:254" ht="13.2" customHeight="1">
      <c r="A27" s="60">
        <v>1991</v>
      </c>
      <c r="B27" s="61">
        <v>251.88900000000001</v>
      </c>
      <c r="C27" s="68">
        <v>712.48961999999995</v>
      </c>
      <c r="D27" s="68">
        <v>18.091999999999999</v>
      </c>
      <c r="E27" s="66">
        <f t="shared" si="0"/>
        <v>730.58161999999993</v>
      </c>
      <c r="F27" s="68">
        <v>279.27100000000002</v>
      </c>
      <c r="G27" s="66">
        <f t="shared" si="3"/>
        <v>451.31061999999991</v>
      </c>
      <c r="H27" s="67">
        <f t="shared" si="1"/>
        <v>1.7917043618419219</v>
      </c>
      <c r="I27" s="67">
        <f t="shared" si="2"/>
        <v>8.5879848052501675</v>
      </c>
      <c r="J27" s="127">
        <v>4.53</v>
      </c>
      <c r="K27" s="63">
        <v>1.0581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  <c r="GI27" s="129"/>
      <c r="GJ27" s="129"/>
      <c r="GK27" s="129"/>
      <c r="GL27" s="129"/>
      <c r="GM27" s="129"/>
      <c r="GN27" s="129"/>
      <c r="GO27" s="129"/>
      <c r="GP27" s="129"/>
      <c r="GQ27" s="129"/>
      <c r="GR27" s="129"/>
      <c r="GS27" s="129"/>
      <c r="GT27" s="129"/>
      <c r="GU27" s="129"/>
      <c r="GV27" s="129"/>
      <c r="GW27" s="129"/>
      <c r="GX27" s="129"/>
      <c r="GY27" s="129"/>
      <c r="GZ27" s="129"/>
      <c r="HA27" s="129"/>
      <c r="HB27" s="129"/>
      <c r="HC27" s="129"/>
      <c r="HD27" s="129"/>
      <c r="HE27" s="129"/>
      <c r="HF27" s="129"/>
      <c r="HG27" s="129"/>
      <c r="HH27" s="129"/>
      <c r="HI27" s="129"/>
      <c r="HJ27" s="129"/>
      <c r="HK27" s="129"/>
      <c r="HL27" s="129"/>
      <c r="HM27" s="129"/>
      <c r="HN27" s="129"/>
      <c r="HO27" s="129"/>
      <c r="HP27" s="129"/>
      <c r="HQ27" s="129"/>
      <c r="HR27" s="129"/>
      <c r="HS27" s="129"/>
      <c r="HT27" s="129"/>
      <c r="HU27" s="129"/>
      <c r="HV27" s="129"/>
      <c r="HW27" s="129"/>
      <c r="HX27" s="129"/>
      <c r="HY27" s="129"/>
      <c r="HZ27" s="129"/>
      <c r="IA27" s="129"/>
      <c r="IB27" s="129"/>
      <c r="IC27" s="129"/>
      <c r="ID27" s="129"/>
      <c r="IE27" s="129"/>
      <c r="IF27" s="129"/>
      <c r="IG27" s="129"/>
      <c r="IH27" s="129"/>
      <c r="II27" s="129"/>
      <c r="IJ27" s="129"/>
      <c r="IK27" s="129"/>
      <c r="IL27" s="129"/>
      <c r="IM27" s="129"/>
      <c r="IN27" s="129"/>
      <c r="IO27" s="129"/>
      <c r="IP27" s="129"/>
      <c r="IQ27" s="129"/>
      <c r="IR27" s="129"/>
    </row>
    <row r="28" spans="1:254" ht="13.2" customHeight="1">
      <c r="A28" s="60">
        <v>1992</v>
      </c>
      <c r="B28" s="61">
        <v>255.214</v>
      </c>
      <c r="C28" s="68">
        <v>678.50909999999999</v>
      </c>
      <c r="D28" s="68">
        <v>14.771000000000001</v>
      </c>
      <c r="E28" s="66">
        <f t="shared" si="0"/>
        <v>693.28009999999995</v>
      </c>
      <c r="F28" s="68">
        <v>277.536</v>
      </c>
      <c r="G28" s="66">
        <f t="shared" si="3"/>
        <v>415.74409999999995</v>
      </c>
      <c r="H28" s="67">
        <f t="shared" si="1"/>
        <v>1.6290019356304903</v>
      </c>
      <c r="I28" s="67">
        <f t="shared" si="2"/>
        <v>6.9291226333978528</v>
      </c>
      <c r="J28" s="127">
        <v>4</v>
      </c>
      <c r="K28" s="63">
        <v>1.0633999999999999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/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29"/>
      <c r="IF28" s="129"/>
      <c r="IG28" s="129"/>
      <c r="IH28" s="129"/>
      <c r="II28" s="129"/>
      <c r="IJ28" s="129"/>
      <c r="IK28" s="129"/>
      <c r="IL28" s="129"/>
      <c r="IM28" s="129"/>
      <c r="IN28" s="129"/>
      <c r="IO28" s="129"/>
      <c r="IP28" s="129"/>
      <c r="IQ28" s="129"/>
      <c r="IR28" s="129"/>
    </row>
    <row r="29" spans="1:254" ht="13.2" customHeight="1">
      <c r="A29" s="60">
        <v>1993</v>
      </c>
      <c r="B29" s="61">
        <v>258.67899999999997</v>
      </c>
      <c r="C29" s="68">
        <v>743.3855076000001</v>
      </c>
      <c r="D29" s="68">
        <v>15.33</v>
      </c>
      <c r="E29" s="66">
        <f t="shared" si="0"/>
        <v>758.71550760000014</v>
      </c>
      <c r="F29" s="68">
        <v>275.81</v>
      </c>
      <c r="G29" s="66">
        <f t="shared" si="3"/>
        <v>482.90550760000013</v>
      </c>
      <c r="H29" s="67">
        <f t="shared" si="1"/>
        <v>1.8668137251187773</v>
      </c>
      <c r="I29" s="67">
        <f t="shared" si="2"/>
        <v>8.5699444316282687</v>
      </c>
      <c r="J29" s="127">
        <v>4.3</v>
      </c>
      <c r="K29" s="63">
        <v>1.0676000000000001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29"/>
      <c r="CK29" s="129"/>
      <c r="CL29" s="129"/>
      <c r="CM29" s="129"/>
      <c r="CN29" s="129"/>
      <c r="CO29" s="129"/>
      <c r="CP29" s="129"/>
      <c r="CQ29" s="129"/>
      <c r="CR29" s="129"/>
      <c r="CS29" s="129"/>
      <c r="CT29" s="129"/>
      <c r="CU29" s="129"/>
      <c r="CV29" s="129"/>
      <c r="CW29" s="129"/>
      <c r="CX29" s="129"/>
      <c r="CY29" s="129"/>
      <c r="CZ29" s="129"/>
      <c r="DA29" s="129"/>
      <c r="DB29" s="129"/>
      <c r="DC29" s="129"/>
      <c r="DD29" s="129"/>
      <c r="DE29" s="129"/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29"/>
      <c r="DZ29" s="129"/>
      <c r="EA29" s="129"/>
      <c r="EB29" s="129"/>
      <c r="EC29" s="129"/>
      <c r="ED29" s="129"/>
      <c r="EE29" s="129"/>
      <c r="EF29" s="129"/>
      <c r="EG29" s="129"/>
      <c r="EH29" s="129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/>
      <c r="FB29" s="129"/>
      <c r="FC29" s="129"/>
      <c r="FD29" s="129"/>
      <c r="FE29" s="129"/>
      <c r="FF29" s="129"/>
      <c r="FG29" s="129"/>
      <c r="FH29" s="129"/>
      <c r="FI29" s="129"/>
      <c r="FJ29" s="129"/>
      <c r="FK29" s="129"/>
      <c r="FL29" s="129"/>
      <c r="FM29" s="129"/>
      <c r="FN29" s="129"/>
      <c r="FO29" s="129"/>
      <c r="FP29" s="129"/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  <c r="GI29" s="129"/>
      <c r="GJ29" s="129"/>
      <c r="GK29" s="129"/>
      <c r="GL29" s="129"/>
      <c r="GM29" s="129"/>
      <c r="GN29" s="129"/>
      <c r="GO29" s="129"/>
      <c r="GP29" s="129"/>
      <c r="GQ29" s="129"/>
      <c r="GR29" s="129"/>
      <c r="GS29" s="129"/>
      <c r="GT29" s="129"/>
      <c r="GU29" s="129"/>
      <c r="GV29" s="129"/>
      <c r="GW29" s="129"/>
      <c r="GX29" s="129"/>
      <c r="GY29" s="129"/>
      <c r="GZ29" s="129"/>
      <c r="HA29" s="129"/>
      <c r="HB29" s="129"/>
      <c r="HC29" s="129"/>
      <c r="HD29" s="129"/>
      <c r="HE29" s="129"/>
      <c r="HF29" s="129"/>
      <c r="HG29" s="129"/>
      <c r="HH29" s="129"/>
      <c r="HI29" s="129"/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129"/>
      <c r="HV29" s="129"/>
      <c r="HW29" s="129"/>
      <c r="HX29" s="129"/>
      <c r="HY29" s="129"/>
      <c r="HZ29" s="129"/>
      <c r="IA29" s="129"/>
      <c r="IB29" s="129"/>
      <c r="IC29" s="129"/>
      <c r="ID29" s="129"/>
      <c r="IE29" s="129"/>
      <c r="IF29" s="129"/>
      <c r="IG29" s="129"/>
      <c r="IH29" s="129"/>
      <c r="II29" s="129"/>
      <c r="IJ29" s="129"/>
      <c r="IK29" s="129"/>
      <c r="IL29" s="129"/>
      <c r="IM29" s="129"/>
      <c r="IN29" s="129"/>
      <c r="IO29" s="129"/>
      <c r="IP29" s="129"/>
      <c r="IQ29" s="129"/>
      <c r="IR29" s="129"/>
    </row>
    <row r="30" spans="1:254" ht="13.2" customHeight="1">
      <c r="A30" s="60">
        <v>1994</v>
      </c>
      <c r="B30" s="61">
        <v>261.91899999999998</v>
      </c>
      <c r="C30" s="68">
        <v>697.66456140000003</v>
      </c>
      <c r="D30" s="68">
        <v>22.370999999999999</v>
      </c>
      <c r="E30" s="66">
        <f t="shared" si="0"/>
        <v>720.03556140000001</v>
      </c>
      <c r="F30" s="68">
        <v>266.47500000000002</v>
      </c>
      <c r="G30" s="66">
        <f t="shared" si="3"/>
        <v>453.56056139999998</v>
      </c>
      <c r="H30" s="67">
        <f t="shared" si="1"/>
        <v>1.7316825484214586</v>
      </c>
      <c r="I30" s="67">
        <f t="shared" si="2"/>
        <v>8.2336310129795098</v>
      </c>
      <c r="J30" s="127">
        <v>4.5</v>
      </c>
      <c r="K30" s="63">
        <v>1.0566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/>
      <c r="FB30" s="129"/>
      <c r="FC30" s="129"/>
      <c r="FD30" s="129"/>
      <c r="FE30" s="129"/>
      <c r="FF30" s="129"/>
      <c r="FG30" s="129"/>
      <c r="FH30" s="129"/>
      <c r="FI30" s="129"/>
      <c r="FJ30" s="129"/>
      <c r="FK30" s="129"/>
      <c r="FL30" s="129"/>
      <c r="FM30" s="129"/>
      <c r="FN30" s="129"/>
      <c r="FO30" s="129"/>
      <c r="FP30" s="129"/>
      <c r="FQ30" s="129"/>
      <c r="FR30" s="129"/>
      <c r="FS30" s="129"/>
      <c r="FT30" s="129"/>
      <c r="FU30" s="129"/>
      <c r="FV30" s="129"/>
      <c r="FW30" s="129"/>
      <c r="FX30" s="129"/>
      <c r="FY30" s="129"/>
      <c r="FZ30" s="129"/>
      <c r="GA30" s="129"/>
      <c r="GB30" s="129"/>
      <c r="GC30" s="129"/>
      <c r="GD30" s="129"/>
      <c r="GE30" s="129"/>
      <c r="GF30" s="129"/>
      <c r="GG30" s="129"/>
      <c r="GH30" s="129"/>
      <c r="GI30" s="129"/>
      <c r="GJ30" s="129"/>
      <c r="GK30" s="129"/>
      <c r="GL30" s="129"/>
      <c r="GM30" s="129"/>
      <c r="GN30" s="129"/>
      <c r="GO30" s="129"/>
      <c r="GP30" s="129"/>
      <c r="GQ30" s="129"/>
      <c r="GR30" s="129"/>
      <c r="GS30" s="129"/>
      <c r="GT30" s="129"/>
      <c r="GU30" s="129"/>
      <c r="GV30" s="129"/>
      <c r="GW30" s="129"/>
      <c r="GX30" s="129"/>
      <c r="GY30" s="129"/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  <c r="IB30" s="129"/>
      <c r="IC30" s="129"/>
      <c r="ID30" s="129"/>
      <c r="IE30" s="129"/>
      <c r="IF30" s="129"/>
      <c r="IG30" s="129"/>
      <c r="IH30" s="129"/>
      <c r="II30" s="129"/>
      <c r="IJ30" s="129"/>
      <c r="IK30" s="129"/>
      <c r="IL30" s="129"/>
      <c r="IM30" s="129"/>
      <c r="IN30" s="129"/>
      <c r="IO30" s="129"/>
      <c r="IP30" s="129"/>
      <c r="IQ30" s="129"/>
      <c r="IR30" s="129"/>
    </row>
    <row r="31" spans="1:254" ht="13.2" customHeight="1">
      <c r="A31" s="60">
        <v>1995</v>
      </c>
      <c r="B31" s="61">
        <v>265.04399999999998</v>
      </c>
      <c r="C31" s="68">
        <v>678.55080439999995</v>
      </c>
      <c r="D31" s="68">
        <v>26.515000000000001</v>
      </c>
      <c r="E31" s="66">
        <f t="shared" si="0"/>
        <v>705.06580439999993</v>
      </c>
      <c r="F31" s="68">
        <v>261.52199999999999</v>
      </c>
      <c r="G31" s="66">
        <f t="shared" si="3"/>
        <v>443.54380439999994</v>
      </c>
      <c r="H31" s="67">
        <f t="shared" ref="H31:H36" si="4">IF(G31=0,0,IF(B31=0,0,G31/B31))</f>
        <v>1.6734723457237288</v>
      </c>
      <c r="I31" s="67">
        <f t="shared" si="2"/>
        <v>8.9396892708561584</v>
      </c>
      <c r="J31" s="127">
        <v>5</v>
      </c>
      <c r="K31" s="63">
        <v>1.0684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  <c r="FX31" s="129"/>
      <c r="FY31" s="129"/>
      <c r="FZ31" s="129"/>
      <c r="GA31" s="129"/>
      <c r="GB31" s="129"/>
      <c r="GC31" s="129"/>
      <c r="GD31" s="129"/>
      <c r="GE31" s="129"/>
      <c r="GF31" s="129"/>
      <c r="GG31" s="129"/>
      <c r="GH31" s="129"/>
      <c r="GI31" s="129"/>
      <c r="GJ31" s="129"/>
      <c r="GK31" s="129"/>
      <c r="GL31" s="129"/>
      <c r="GM31" s="129"/>
      <c r="GN31" s="129"/>
      <c r="GO31" s="129"/>
      <c r="GP31" s="129"/>
      <c r="GQ31" s="129"/>
      <c r="GR31" s="129"/>
      <c r="GS31" s="129"/>
      <c r="GT31" s="129"/>
      <c r="GU31" s="129"/>
      <c r="GV31" s="129"/>
      <c r="GW31" s="129"/>
      <c r="GX31" s="129"/>
      <c r="GY31" s="129"/>
      <c r="GZ31" s="129"/>
      <c r="HA31" s="129"/>
      <c r="HB31" s="129"/>
      <c r="HC31" s="129"/>
      <c r="HD31" s="129"/>
      <c r="HE31" s="129"/>
      <c r="HF31" s="129"/>
      <c r="HG31" s="129"/>
      <c r="HH31" s="129"/>
      <c r="HI31" s="129"/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129"/>
      <c r="HV31" s="129"/>
      <c r="HW31" s="129"/>
      <c r="HX31" s="129"/>
      <c r="HY31" s="129"/>
      <c r="HZ31" s="129"/>
      <c r="IA31" s="129"/>
      <c r="IB31" s="129"/>
      <c r="IC31" s="129"/>
      <c r="ID31" s="129"/>
      <c r="IE31" s="129"/>
      <c r="IF31" s="129"/>
      <c r="IG31" s="129"/>
      <c r="IH31" s="129"/>
      <c r="II31" s="129"/>
      <c r="IJ31" s="129"/>
      <c r="IK31" s="129"/>
      <c r="IL31" s="129"/>
      <c r="IM31" s="129"/>
      <c r="IN31" s="129"/>
      <c r="IO31" s="129"/>
      <c r="IP31" s="129"/>
      <c r="IQ31" s="129"/>
      <c r="IR31" s="129"/>
      <c r="IS31" s="129"/>
      <c r="IT31" s="129"/>
    </row>
    <row r="32" spans="1:254" ht="13.2" customHeight="1">
      <c r="A32" s="56">
        <v>1996</v>
      </c>
      <c r="B32" s="57">
        <v>268.15100000000001</v>
      </c>
      <c r="C32" s="70">
        <v>659.63074680000011</v>
      </c>
      <c r="D32" s="70">
        <v>25.959</v>
      </c>
      <c r="E32" s="71">
        <f t="shared" si="0"/>
        <v>685.58974680000006</v>
      </c>
      <c r="F32" s="70">
        <v>259.74</v>
      </c>
      <c r="G32" s="71">
        <f t="shared" si="3"/>
        <v>425.84974680000005</v>
      </c>
      <c r="H32" s="73">
        <f t="shared" si="4"/>
        <v>1.5880968066499845</v>
      </c>
      <c r="I32" s="73">
        <f t="shared" si="2"/>
        <v>7.0942190069222804</v>
      </c>
      <c r="J32" s="125">
        <v>4.2</v>
      </c>
      <c r="K32" s="59">
        <v>1.0636000000000001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129"/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29"/>
      <c r="CZ32" s="129"/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29"/>
      <c r="DT32" s="129"/>
      <c r="DU32" s="129"/>
      <c r="DV32" s="129"/>
      <c r="DW32" s="129"/>
      <c r="DX32" s="129"/>
      <c r="DY32" s="129"/>
      <c r="DZ32" s="129"/>
      <c r="EA32" s="129"/>
      <c r="EB32" s="129"/>
      <c r="EC32" s="129"/>
      <c r="ED32" s="129"/>
      <c r="EE32" s="129"/>
      <c r="EF32" s="129"/>
      <c r="EG32" s="129"/>
      <c r="EH32" s="129"/>
      <c r="EI32" s="129"/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29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</row>
    <row r="33" spans="1:252" ht="13.2" customHeight="1">
      <c r="A33" s="56">
        <v>1997</v>
      </c>
      <c r="B33" s="57">
        <v>271.36</v>
      </c>
      <c r="C33" s="70">
        <v>674.72522839999999</v>
      </c>
      <c r="D33" s="74">
        <v>24.664999999999999</v>
      </c>
      <c r="E33" s="71">
        <f t="shared" si="0"/>
        <v>699.39022839999996</v>
      </c>
      <c r="F33" s="74">
        <v>265.90899999999999</v>
      </c>
      <c r="G33" s="71">
        <f t="shared" si="3"/>
        <v>433.48122839999996</v>
      </c>
      <c r="H33" s="73">
        <f t="shared" si="4"/>
        <v>1.597439668337264</v>
      </c>
      <c r="I33" s="73">
        <f t="shared" si="2"/>
        <v>7.0118895393813458</v>
      </c>
      <c r="J33" s="125">
        <v>4.1500000000000004</v>
      </c>
      <c r="K33" s="59">
        <v>1.0577000000000001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9"/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29"/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29"/>
      <c r="EH33" s="129"/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29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29"/>
      <c r="IN33" s="129"/>
      <c r="IO33" s="129"/>
      <c r="IP33" s="129"/>
      <c r="IQ33" s="129"/>
      <c r="IR33" s="129"/>
    </row>
    <row r="34" spans="1:252" ht="13.2" customHeight="1">
      <c r="A34" s="56">
        <v>1998</v>
      </c>
      <c r="B34" s="57">
        <v>274.62599999999998</v>
      </c>
      <c r="C34" s="70">
        <v>640.34554420000006</v>
      </c>
      <c r="D34" s="70">
        <v>54.562332000000005</v>
      </c>
      <c r="E34" s="71">
        <f t="shared" si="0"/>
        <v>694.90787620000003</v>
      </c>
      <c r="F34" s="70">
        <v>244.02514700000003</v>
      </c>
      <c r="G34" s="71">
        <f t="shared" si="3"/>
        <v>450.88272919999997</v>
      </c>
      <c r="H34" s="73">
        <f t="shared" si="4"/>
        <v>1.6418064174550115</v>
      </c>
      <c r="I34" s="73">
        <f t="shared" si="2"/>
        <v>8.2196053206034669</v>
      </c>
      <c r="J34" s="125">
        <v>4.7</v>
      </c>
      <c r="K34" s="59">
        <v>1.0651999999999999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29"/>
      <c r="CM34" s="129"/>
      <c r="CN34" s="129"/>
      <c r="CO34" s="129"/>
      <c r="CP34" s="129"/>
      <c r="CQ34" s="129"/>
      <c r="CR34" s="129"/>
      <c r="CS34" s="129"/>
      <c r="CT34" s="129"/>
      <c r="CU34" s="129"/>
      <c r="CV34" s="129"/>
      <c r="CW34" s="129"/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29"/>
      <c r="GE34" s="129"/>
      <c r="GF34" s="129"/>
      <c r="GG34" s="129"/>
      <c r="GH34" s="129"/>
      <c r="GI34" s="129"/>
      <c r="GJ34" s="129"/>
      <c r="GK34" s="129"/>
      <c r="GL34" s="129"/>
      <c r="GM34" s="129"/>
      <c r="GN34" s="129"/>
      <c r="GO34" s="129"/>
      <c r="GP34" s="129"/>
      <c r="GQ34" s="129"/>
      <c r="GR34" s="129"/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29"/>
      <c r="HG34" s="129"/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29"/>
      <c r="HV34" s="129"/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29"/>
      <c r="IK34" s="129"/>
      <c r="IL34" s="129"/>
      <c r="IM34" s="129"/>
      <c r="IN34" s="129"/>
      <c r="IO34" s="129"/>
      <c r="IP34" s="129"/>
      <c r="IQ34" s="129"/>
      <c r="IR34" s="129"/>
    </row>
    <row r="35" spans="1:252" ht="13.2" customHeight="1">
      <c r="A35" s="56">
        <v>1999</v>
      </c>
      <c r="B35" s="57">
        <v>277.79000000000002</v>
      </c>
      <c r="C35" s="70">
        <v>579.91297099999997</v>
      </c>
      <c r="D35" s="70">
        <v>38.156827000000007</v>
      </c>
      <c r="E35" s="71">
        <f t="shared" si="0"/>
        <v>618.06979799999999</v>
      </c>
      <c r="F35" s="70">
        <v>175.02863200000002</v>
      </c>
      <c r="G35" s="71">
        <f t="shared" si="3"/>
        <v>443.04116599999998</v>
      </c>
      <c r="H35" s="73">
        <f t="shared" si="4"/>
        <v>1.5948780229669892</v>
      </c>
      <c r="I35" s="73">
        <f t="shared" si="2"/>
        <v>7.0403689392206044</v>
      </c>
      <c r="J35" s="125">
        <v>4.17</v>
      </c>
      <c r="K35" s="59">
        <v>1.0586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  <c r="GI35" s="129"/>
      <c r="GJ35" s="129"/>
      <c r="GK35" s="129"/>
      <c r="GL35" s="129"/>
      <c r="GM35" s="129"/>
      <c r="GN35" s="129"/>
      <c r="GO35" s="129"/>
      <c r="GP35" s="129"/>
      <c r="GQ35" s="129"/>
      <c r="GR35" s="129"/>
      <c r="GS35" s="129"/>
      <c r="GT35" s="129"/>
      <c r="GU35" s="129"/>
      <c r="GV35" s="129"/>
      <c r="GW35" s="129"/>
      <c r="GX35" s="129"/>
      <c r="GY35" s="129"/>
      <c r="GZ35" s="129"/>
      <c r="HA35" s="129"/>
      <c r="HB35" s="129"/>
      <c r="HC35" s="129"/>
      <c r="HD35" s="129"/>
      <c r="HE35" s="129"/>
      <c r="HF35" s="129"/>
      <c r="HG35" s="129"/>
      <c r="HH35" s="129"/>
      <c r="HI35" s="129"/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129"/>
      <c r="HV35" s="129"/>
      <c r="HW35" s="129"/>
      <c r="HX35" s="129"/>
      <c r="HY35" s="129"/>
      <c r="HZ35" s="129"/>
      <c r="IA35" s="129"/>
      <c r="IB35" s="129"/>
      <c r="IC35" s="129"/>
      <c r="ID35" s="129"/>
      <c r="IE35" s="129"/>
      <c r="IF35" s="129"/>
      <c r="IG35" s="129"/>
      <c r="IH35" s="129"/>
      <c r="II35" s="129"/>
      <c r="IJ35" s="129"/>
      <c r="IK35" s="129"/>
      <c r="IL35" s="129"/>
      <c r="IM35" s="129"/>
      <c r="IN35" s="129"/>
      <c r="IO35" s="129"/>
      <c r="IP35" s="129"/>
      <c r="IQ35" s="129"/>
      <c r="IR35" s="129"/>
    </row>
    <row r="36" spans="1:252" ht="13.2" customHeight="1">
      <c r="A36" s="56">
        <v>2000</v>
      </c>
      <c r="B36" s="57">
        <v>280.976</v>
      </c>
      <c r="C36" s="70">
        <v>643.23800000000006</v>
      </c>
      <c r="D36" s="70">
        <v>26.229239</v>
      </c>
      <c r="E36" s="71">
        <f t="shared" si="0"/>
        <v>669.46723900000006</v>
      </c>
      <c r="F36" s="70">
        <v>241.23217600000004</v>
      </c>
      <c r="G36" s="71">
        <f t="shared" si="3"/>
        <v>428.23506300000003</v>
      </c>
      <c r="H36" s="73">
        <f t="shared" si="4"/>
        <v>1.524098367832128</v>
      </c>
      <c r="I36" s="73">
        <f t="shared" si="2"/>
        <v>7.1656383981664504</v>
      </c>
      <c r="J36" s="125">
        <v>4.43</v>
      </c>
      <c r="K36" s="59">
        <v>1.0612999999999999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29"/>
      <c r="CI36" s="129"/>
      <c r="CJ36" s="129"/>
      <c r="CK36" s="129"/>
      <c r="CL36" s="129"/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29"/>
      <c r="DC36" s="129"/>
      <c r="DD36" s="129"/>
      <c r="DE36" s="129"/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29"/>
      <c r="DR36" s="129"/>
      <c r="DS36" s="129"/>
      <c r="DT36" s="129"/>
      <c r="DU36" s="129"/>
      <c r="DV36" s="129"/>
      <c r="DW36" s="129"/>
      <c r="DX36" s="129"/>
      <c r="DY36" s="129"/>
      <c r="DZ36" s="129"/>
      <c r="EA36" s="129"/>
      <c r="EB36" s="129"/>
      <c r="EC36" s="129"/>
      <c r="ED36" s="129"/>
      <c r="EE36" s="129"/>
      <c r="EF36" s="129"/>
      <c r="EG36" s="129"/>
      <c r="EH36" s="129"/>
      <c r="EI36" s="129"/>
      <c r="EJ36" s="129"/>
      <c r="EK36" s="129"/>
      <c r="EL36" s="129"/>
      <c r="EM36" s="129"/>
      <c r="EN36" s="129"/>
      <c r="EO36" s="129"/>
      <c r="EP36" s="129"/>
      <c r="EQ36" s="129"/>
      <c r="ER36" s="129"/>
      <c r="ES36" s="129"/>
      <c r="ET36" s="129"/>
      <c r="EU36" s="129"/>
      <c r="EV36" s="129"/>
      <c r="EW36" s="129"/>
      <c r="EX36" s="129"/>
      <c r="EY36" s="129"/>
      <c r="EZ36" s="129"/>
      <c r="FA36" s="129"/>
      <c r="FB36" s="129"/>
      <c r="FC36" s="129"/>
      <c r="FD36" s="129"/>
      <c r="FE36" s="129"/>
      <c r="FF36" s="129"/>
      <c r="FG36" s="129"/>
      <c r="FH36" s="129"/>
      <c r="FI36" s="129"/>
      <c r="FJ36" s="129"/>
      <c r="FK36" s="129"/>
      <c r="FL36" s="129"/>
      <c r="FM36" s="129"/>
      <c r="FN36" s="129"/>
      <c r="FO36" s="129"/>
      <c r="FP36" s="129"/>
      <c r="FQ36" s="129"/>
      <c r="FR36" s="129"/>
      <c r="FS36" s="129"/>
      <c r="FT36" s="129"/>
      <c r="FU36" s="129"/>
      <c r="FV36" s="129"/>
      <c r="FW36" s="129"/>
      <c r="FX36" s="129"/>
      <c r="FY36" s="129"/>
      <c r="FZ36" s="129"/>
      <c r="GA36" s="129"/>
      <c r="GB36" s="129"/>
      <c r="GC36" s="129"/>
      <c r="GD36" s="129"/>
      <c r="GE36" s="129"/>
      <c r="GF36" s="129"/>
      <c r="GG36" s="129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129"/>
      <c r="HV36" s="129"/>
      <c r="HW36" s="129"/>
      <c r="HX36" s="129"/>
      <c r="HY36" s="129"/>
      <c r="HZ36" s="129"/>
      <c r="IA36" s="129"/>
      <c r="IB36" s="129"/>
      <c r="IC36" s="129"/>
      <c r="ID36" s="129"/>
      <c r="IE36" s="129"/>
      <c r="IF36" s="129"/>
      <c r="IG36" s="129"/>
      <c r="IH36" s="129"/>
      <c r="II36" s="129"/>
      <c r="IJ36" s="129"/>
      <c r="IK36" s="129"/>
      <c r="IL36" s="129"/>
      <c r="IM36" s="129"/>
      <c r="IN36" s="129"/>
      <c r="IO36" s="129"/>
      <c r="IP36" s="129"/>
      <c r="IQ36" s="129"/>
      <c r="IR36" s="129"/>
    </row>
    <row r="37" spans="1:252" ht="13.2" customHeight="1">
      <c r="A37" s="60">
        <v>2001</v>
      </c>
      <c r="B37" s="61">
        <v>283.92040200000002</v>
      </c>
      <c r="C37" s="131">
        <v>637.71</v>
      </c>
      <c r="D37" s="131">
        <v>33.716969000000006</v>
      </c>
      <c r="E37" s="132">
        <f t="shared" ref="E37:E42" si="5">C37+D37</f>
        <v>671.4269690000001</v>
      </c>
      <c r="F37" s="131">
        <v>250.26840900000002</v>
      </c>
      <c r="G37" s="132">
        <f t="shared" ref="G37:G42" si="6">E37-F37</f>
        <v>421.15856000000008</v>
      </c>
      <c r="H37" s="133">
        <f t="shared" ref="H37:H42" si="7">IF(G37=0,0,IF(B37=0,0,G37/B37))</f>
        <v>1.4833684266197962</v>
      </c>
      <c r="I37" s="133">
        <f t="shared" si="2"/>
        <v>6.5419588519207581</v>
      </c>
      <c r="J37" s="134">
        <v>4.1500000000000004</v>
      </c>
      <c r="K37" s="134">
        <v>1.0627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/>
      <c r="CG37" s="129"/>
      <c r="CH37" s="129"/>
      <c r="CI37" s="129"/>
      <c r="CJ37" s="129"/>
      <c r="CK37" s="129"/>
      <c r="CL37" s="129"/>
      <c r="CM37" s="129"/>
      <c r="CN37" s="129"/>
      <c r="CO37" s="129"/>
      <c r="CP37" s="129"/>
      <c r="CQ37" s="129"/>
      <c r="CR37" s="129"/>
      <c r="CS37" s="129"/>
      <c r="CT37" s="129"/>
      <c r="CU37" s="129"/>
      <c r="CV37" s="129"/>
      <c r="CW37" s="129"/>
      <c r="CX37" s="129"/>
      <c r="CY37" s="129"/>
      <c r="CZ37" s="129"/>
      <c r="DA37" s="129"/>
      <c r="DB37" s="129"/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29"/>
      <c r="DV37" s="129"/>
      <c r="DW37" s="129"/>
      <c r="DX37" s="129"/>
      <c r="DY37" s="129"/>
      <c r="DZ37" s="129"/>
      <c r="EA37" s="129"/>
      <c r="EB37" s="129"/>
      <c r="EC37" s="129"/>
      <c r="ED37" s="129"/>
      <c r="EE37" s="129"/>
      <c r="EF37" s="129"/>
      <c r="EG37" s="129"/>
      <c r="EH37" s="129"/>
      <c r="EI37" s="129"/>
      <c r="EJ37" s="129"/>
      <c r="EK37" s="129"/>
      <c r="EL37" s="129"/>
      <c r="EM37" s="129"/>
      <c r="EN37" s="129"/>
      <c r="EO37" s="129"/>
      <c r="EP37" s="129"/>
      <c r="EQ37" s="129"/>
      <c r="ER37" s="129"/>
      <c r="ES37" s="129"/>
      <c r="ET37" s="129"/>
      <c r="EU37" s="129"/>
      <c r="EV37" s="129"/>
      <c r="EW37" s="129"/>
      <c r="EX37" s="129"/>
      <c r="EY37" s="129"/>
      <c r="EZ37" s="129"/>
      <c r="FA37" s="129"/>
      <c r="FB37" s="129"/>
      <c r="FC37" s="129"/>
      <c r="FD37" s="129"/>
      <c r="FE37" s="129"/>
      <c r="FF37" s="129"/>
      <c r="FG37" s="129"/>
      <c r="FH37" s="129"/>
      <c r="FI37" s="129"/>
      <c r="FJ37" s="129"/>
      <c r="FK37" s="129"/>
      <c r="FL37" s="129"/>
      <c r="FM37" s="129"/>
      <c r="FN37" s="129"/>
      <c r="FO37" s="129"/>
      <c r="FP37" s="129"/>
      <c r="FQ37" s="129"/>
      <c r="FR37" s="129"/>
      <c r="FS37" s="129"/>
      <c r="FT37" s="129"/>
      <c r="FU37" s="129"/>
      <c r="FV37" s="129"/>
      <c r="FW37" s="129"/>
      <c r="FX37" s="129"/>
      <c r="FY37" s="129"/>
      <c r="FZ37" s="129"/>
      <c r="GA37" s="129"/>
      <c r="GB37" s="129"/>
      <c r="GC37" s="129"/>
      <c r="GD37" s="129"/>
      <c r="GE37" s="129"/>
      <c r="GF37" s="129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129"/>
      <c r="HV37" s="129"/>
      <c r="HW37" s="129"/>
      <c r="HX37" s="129"/>
      <c r="HY37" s="129"/>
      <c r="HZ37" s="129"/>
      <c r="IA37" s="129"/>
      <c r="IB37" s="129"/>
      <c r="IC37" s="129"/>
      <c r="ID37" s="129"/>
      <c r="IE37" s="129"/>
      <c r="IF37" s="129"/>
      <c r="IG37" s="129"/>
      <c r="IH37" s="129"/>
      <c r="II37" s="129"/>
      <c r="IJ37" s="129"/>
      <c r="IK37" s="129"/>
      <c r="IL37" s="129"/>
      <c r="IM37" s="129"/>
      <c r="IN37" s="129"/>
      <c r="IO37" s="129"/>
      <c r="IP37" s="129"/>
      <c r="IQ37" s="129"/>
      <c r="IR37" s="129"/>
    </row>
    <row r="38" spans="1:252" ht="13.2" customHeight="1">
      <c r="A38" s="60">
        <v>2002</v>
      </c>
      <c r="B38" s="61">
        <v>286.78755999999998</v>
      </c>
      <c r="C38" s="131">
        <v>667.08199999999999</v>
      </c>
      <c r="D38" s="131">
        <v>32.333409000000003</v>
      </c>
      <c r="E38" s="132">
        <f t="shared" si="5"/>
        <v>699.41540899999995</v>
      </c>
      <c r="F38" s="131">
        <v>255.51197399999998</v>
      </c>
      <c r="G38" s="132">
        <f t="shared" si="6"/>
        <v>443.90343499999994</v>
      </c>
      <c r="H38" s="133">
        <f t="shared" si="7"/>
        <v>1.5478475949235733</v>
      </c>
      <c r="I38" s="133">
        <f t="shared" si="2"/>
        <v>7.0783844439652457</v>
      </c>
      <c r="J38" s="134">
        <v>4.3</v>
      </c>
      <c r="K38" s="134">
        <v>1.0634999999999999</v>
      </c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129"/>
      <c r="CG38" s="129"/>
      <c r="CH38" s="129"/>
      <c r="CI38" s="129"/>
      <c r="CJ38" s="129"/>
      <c r="CK38" s="129"/>
      <c r="CL38" s="129"/>
      <c r="CM38" s="129"/>
      <c r="CN38" s="129"/>
      <c r="CO38" s="129"/>
      <c r="CP38" s="129"/>
      <c r="CQ38" s="129"/>
      <c r="CR38" s="129"/>
      <c r="CS38" s="129"/>
      <c r="CT38" s="129"/>
      <c r="CU38" s="129"/>
      <c r="CV38" s="129"/>
      <c r="CW38" s="129"/>
      <c r="CX38" s="129"/>
      <c r="CY38" s="129"/>
      <c r="CZ38" s="129"/>
      <c r="DA38" s="129"/>
      <c r="DB38" s="129"/>
      <c r="DC38" s="129"/>
      <c r="DD38" s="129"/>
      <c r="DE38" s="129"/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29"/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  <c r="FE38" s="129"/>
      <c r="FF38" s="129"/>
      <c r="FG38" s="129"/>
      <c r="FH38" s="129"/>
      <c r="FI38" s="129"/>
      <c r="FJ38" s="129"/>
      <c r="FK38" s="129"/>
      <c r="FL38" s="129"/>
      <c r="FM38" s="129"/>
      <c r="FN38" s="129"/>
      <c r="FO38" s="129"/>
      <c r="FP38" s="129"/>
      <c r="FQ38" s="129"/>
      <c r="FR38" s="129"/>
      <c r="FS38" s="129"/>
      <c r="FT38" s="129"/>
      <c r="FU38" s="129"/>
      <c r="FV38" s="129"/>
      <c r="FW38" s="129"/>
      <c r="FX38" s="129"/>
      <c r="FY38" s="129"/>
      <c r="FZ38" s="129"/>
      <c r="GA38" s="129"/>
      <c r="GB38" s="129"/>
      <c r="GC38" s="129"/>
      <c r="GD38" s="129"/>
      <c r="GE38" s="129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  <c r="GZ38" s="129"/>
      <c r="HA38" s="129"/>
      <c r="HB38" s="129"/>
      <c r="HC38" s="129"/>
      <c r="HD38" s="129"/>
      <c r="HE38" s="129"/>
      <c r="HF38" s="129"/>
      <c r="HG38" s="129"/>
      <c r="HH38" s="129"/>
      <c r="HI38" s="129"/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129"/>
      <c r="HV38" s="129"/>
      <c r="HW38" s="129"/>
      <c r="HX38" s="129"/>
      <c r="HY38" s="129"/>
      <c r="HZ38" s="129"/>
      <c r="IA38" s="129"/>
      <c r="IB38" s="129"/>
      <c r="IC38" s="129"/>
      <c r="ID38" s="129"/>
      <c r="IE38" s="129"/>
      <c r="IF38" s="129"/>
      <c r="IG38" s="129"/>
      <c r="IH38" s="129"/>
      <c r="II38" s="129"/>
      <c r="IJ38" s="129"/>
      <c r="IK38" s="129"/>
      <c r="IL38" s="129"/>
      <c r="IM38" s="129"/>
      <c r="IN38" s="129"/>
      <c r="IO38" s="129"/>
      <c r="IP38" s="129"/>
      <c r="IQ38" s="129"/>
      <c r="IR38" s="129"/>
    </row>
    <row r="39" spans="1:252" ht="13.2" customHeight="1">
      <c r="A39" s="60">
        <v>2003</v>
      </c>
      <c r="B39" s="61">
        <v>289.51758100000001</v>
      </c>
      <c r="C39" s="131">
        <v>640.6</v>
      </c>
      <c r="D39" s="131">
        <v>22.939142</v>
      </c>
      <c r="E39" s="132">
        <f t="shared" si="5"/>
        <v>663.53914199999997</v>
      </c>
      <c r="F39" s="131">
        <v>264.31158199999999</v>
      </c>
      <c r="G39" s="132">
        <f t="shared" si="6"/>
        <v>399.22755999999998</v>
      </c>
      <c r="H39" s="133">
        <f t="shared" si="7"/>
        <v>1.3789406454041904</v>
      </c>
      <c r="I39" s="133">
        <f t="shared" si="2"/>
        <v>6.6122244779286126</v>
      </c>
      <c r="J39" s="134">
        <v>4.54</v>
      </c>
      <c r="K39" s="134">
        <v>1.0562</v>
      </c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9"/>
      <c r="IQ39" s="129"/>
      <c r="IR39" s="129"/>
    </row>
    <row r="40" spans="1:252" ht="13.2" customHeight="1">
      <c r="A40" s="60">
        <v>2004</v>
      </c>
      <c r="B40" s="61">
        <v>292.19189</v>
      </c>
      <c r="C40" s="131">
        <v>651.54600000000005</v>
      </c>
      <c r="D40" s="131">
        <v>44.340361999999992</v>
      </c>
      <c r="E40" s="132">
        <f t="shared" si="5"/>
        <v>695.88636200000008</v>
      </c>
      <c r="F40" s="131">
        <v>251.12300099999996</v>
      </c>
      <c r="G40" s="132">
        <f t="shared" si="6"/>
        <v>444.76336100000015</v>
      </c>
      <c r="H40" s="133">
        <f t="shared" si="7"/>
        <v>1.5221618950478062</v>
      </c>
      <c r="I40" s="133">
        <f t="shared" si="2"/>
        <v>6.4135378150702289</v>
      </c>
      <c r="J40" s="134">
        <v>3.99</v>
      </c>
      <c r="K40" s="134">
        <v>1.056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  <c r="GF40" s="129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129"/>
      <c r="HV40" s="129"/>
      <c r="HW40" s="129"/>
      <c r="HX40" s="129"/>
      <c r="HY40" s="129"/>
      <c r="HZ40" s="129"/>
      <c r="IA40" s="129"/>
      <c r="IB40" s="129"/>
      <c r="IC40" s="129"/>
      <c r="ID40" s="129"/>
      <c r="IE40" s="129"/>
      <c r="IF40" s="129"/>
      <c r="IG40" s="129"/>
      <c r="IH40" s="129"/>
      <c r="II40" s="129"/>
      <c r="IJ40" s="129"/>
      <c r="IK40" s="129"/>
      <c r="IL40" s="129"/>
      <c r="IM40" s="129"/>
      <c r="IN40" s="129"/>
      <c r="IO40" s="129"/>
      <c r="IP40" s="129"/>
      <c r="IQ40" s="129"/>
      <c r="IR40" s="129"/>
    </row>
    <row r="41" spans="1:252" ht="13.2" customHeight="1">
      <c r="A41" s="60">
        <v>2005</v>
      </c>
      <c r="B41" s="61">
        <v>294.914085</v>
      </c>
      <c r="C41" s="131">
        <v>623.25199999999995</v>
      </c>
      <c r="D41" s="131">
        <v>47.663153000000001</v>
      </c>
      <c r="E41" s="132">
        <f t="shared" si="5"/>
        <v>670.91515299999992</v>
      </c>
      <c r="F41" s="135">
        <v>241.45120900000001</v>
      </c>
      <c r="G41" s="132">
        <f t="shared" si="6"/>
        <v>429.46394399999991</v>
      </c>
      <c r="H41" s="133">
        <f t="shared" si="7"/>
        <v>1.4562340893280832</v>
      </c>
      <c r="I41" s="133">
        <f t="shared" si="2"/>
        <v>7.0255722392815505</v>
      </c>
      <c r="J41" s="134">
        <v>4.5999999999999996</v>
      </c>
      <c r="K41" s="134">
        <v>1.0488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  <c r="GI41" s="129"/>
      <c r="GJ41" s="129"/>
      <c r="GK41" s="129"/>
      <c r="GL41" s="129"/>
      <c r="GM41" s="129"/>
      <c r="GN41" s="129"/>
      <c r="GO41" s="129"/>
      <c r="GP41" s="129"/>
      <c r="GQ41" s="129"/>
      <c r="GR41" s="129"/>
      <c r="GS41" s="129"/>
      <c r="GT41" s="129"/>
      <c r="GU41" s="129"/>
      <c r="GV41" s="129"/>
      <c r="GW41" s="129"/>
      <c r="GX41" s="129"/>
      <c r="GY41" s="129"/>
      <c r="GZ41" s="129"/>
      <c r="HA41" s="129"/>
      <c r="HB41" s="129"/>
      <c r="HC41" s="129"/>
      <c r="HD41" s="129"/>
      <c r="HE41" s="129"/>
      <c r="HF41" s="129"/>
      <c r="HG41" s="129"/>
      <c r="HH41" s="129"/>
      <c r="HI41" s="129"/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129"/>
      <c r="HV41" s="129"/>
      <c r="HW41" s="129"/>
      <c r="HX41" s="129"/>
      <c r="HY41" s="129"/>
      <c r="HZ41" s="129"/>
      <c r="IA41" s="129"/>
      <c r="IB41" s="129"/>
      <c r="IC41" s="129"/>
      <c r="ID41" s="129"/>
      <c r="IE41" s="129"/>
      <c r="IF41" s="129"/>
      <c r="IG41" s="129"/>
      <c r="IH41" s="129"/>
      <c r="II41" s="129"/>
      <c r="IJ41" s="129"/>
      <c r="IK41" s="129"/>
      <c r="IL41" s="129"/>
      <c r="IM41" s="129"/>
      <c r="IN41" s="129"/>
      <c r="IO41" s="129"/>
      <c r="IP41" s="129"/>
      <c r="IQ41" s="129"/>
      <c r="IR41" s="129"/>
    </row>
    <row r="42" spans="1:252" ht="13.2" customHeight="1">
      <c r="A42" s="56">
        <v>2006</v>
      </c>
      <c r="B42" s="57">
        <v>297.64655699999997</v>
      </c>
      <c r="C42" s="136">
        <v>636.33399999999995</v>
      </c>
      <c r="D42" s="137">
        <v>63.63960800000001</v>
      </c>
      <c r="E42" s="138">
        <f t="shared" si="5"/>
        <v>699.97360800000001</v>
      </c>
      <c r="F42" s="137">
        <v>247.40149499999998</v>
      </c>
      <c r="G42" s="138">
        <f t="shared" si="6"/>
        <v>452.57211300000006</v>
      </c>
      <c r="H42" s="139">
        <f t="shared" si="7"/>
        <v>1.5205017573914019</v>
      </c>
      <c r="I42" s="139">
        <f t="shared" ref="I42:I49" si="8">H42*J42*K42</f>
        <v>7.5027942817072812</v>
      </c>
      <c r="J42" s="140">
        <v>4.5999999999999996</v>
      </c>
      <c r="K42" s="140">
        <v>1.0727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  <c r="GN42" s="129"/>
      <c r="GO42" s="129"/>
      <c r="GP42" s="129"/>
      <c r="GQ42" s="129"/>
      <c r="GR42" s="129"/>
      <c r="GS42" s="129"/>
      <c r="GT42" s="129"/>
      <c r="GU42" s="129"/>
      <c r="GV42" s="129"/>
      <c r="GW42" s="129"/>
      <c r="GX42" s="129"/>
      <c r="GY42" s="129"/>
      <c r="GZ42" s="129"/>
      <c r="HA42" s="129"/>
      <c r="HB42" s="129"/>
      <c r="HC42" s="129"/>
      <c r="HD42" s="129"/>
      <c r="HE42" s="129"/>
      <c r="HF42" s="129"/>
      <c r="HG42" s="129"/>
      <c r="HH42" s="129"/>
      <c r="HI42" s="129"/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129"/>
      <c r="HV42" s="129"/>
      <c r="HW42" s="129"/>
      <c r="HX42" s="129"/>
      <c r="HY42" s="129"/>
      <c r="HZ42" s="129"/>
      <c r="IA42" s="129"/>
      <c r="IB42" s="129"/>
      <c r="IC42" s="129"/>
      <c r="ID42" s="129"/>
      <c r="IE42" s="129"/>
      <c r="IF42" s="129"/>
      <c r="IG42" s="129"/>
      <c r="IH42" s="129"/>
      <c r="II42" s="129"/>
      <c r="IJ42" s="129"/>
      <c r="IK42" s="129"/>
      <c r="IL42" s="129"/>
      <c r="IM42" s="129"/>
      <c r="IN42" s="129"/>
      <c r="IO42" s="129"/>
      <c r="IP42" s="129"/>
      <c r="IQ42" s="129"/>
      <c r="IR42" s="129"/>
    </row>
    <row r="43" spans="1:252" ht="13.2" customHeight="1">
      <c r="A43" s="56">
        <v>2007</v>
      </c>
      <c r="B43" s="57">
        <v>300.57448099999999</v>
      </c>
      <c r="C43" s="137">
        <v>731.30200000000002</v>
      </c>
      <c r="D43" s="137">
        <v>47.680899000000004</v>
      </c>
      <c r="E43" s="138">
        <f t="shared" ref="E43:E53" si="9">C43+D43</f>
        <v>778.98289899999997</v>
      </c>
      <c r="F43" s="137">
        <v>335.94796900000006</v>
      </c>
      <c r="G43" s="138">
        <f t="shared" ref="G43:G48" si="10">E43-F43</f>
        <v>443.03492999999992</v>
      </c>
      <c r="H43" s="139">
        <f t="shared" ref="H43:H48" si="11">IF(G43=0,0,IF(B43=0,0,G43/B43))</f>
        <v>1.4739605588805789</v>
      </c>
      <c r="I43" s="139">
        <f t="shared" si="8"/>
        <v>6.8709408432497625</v>
      </c>
      <c r="J43" s="140">
        <v>4.5</v>
      </c>
      <c r="K43" s="140">
        <v>1.0359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/>
      <c r="CP43" s="129"/>
      <c r="CQ43" s="129"/>
      <c r="CR43" s="129"/>
      <c r="CS43" s="129"/>
      <c r="CT43" s="129"/>
      <c r="CU43" s="129"/>
      <c r="CV43" s="129"/>
      <c r="CW43" s="129"/>
      <c r="CX43" s="129"/>
      <c r="CY43" s="129"/>
      <c r="CZ43" s="129"/>
      <c r="DA43" s="129"/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  <c r="GN43" s="129"/>
      <c r="GO43" s="129"/>
      <c r="GP43" s="129"/>
      <c r="GQ43" s="129"/>
      <c r="GR43" s="129"/>
      <c r="GS43" s="129"/>
      <c r="GT43" s="129"/>
      <c r="GU43" s="129"/>
      <c r="GV43" s="129"/>
      <c r="GW43" s="129"/>
      <c r="GX43" s="129"/>
      <c r="GY43" s="129"/>
      <c r="GZ43" s="129"/>
      <c r="HA43" s="129"/>
      <c r="HB43" s="129"/>
      <c r="HC43" s="129"/>
      <c r="HD43" s="129"/>
      <c r="HE43" s="129"/>
      <c r="HF43" s="129"/>
      <c r="HG43" s="129"/>
      <c r="HH43" s="129"/>
      <c r="HI43" s="129"/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129"/>
      <c r="HV43" s="129"/>
      <c r="HW43" s="129"/>
      <c r="HX43" s="129"/>
      <c r="HY43" s="129"/>
      <c r="HZ43" s="129"/>
      <c r="IA43" s="129"/>
      <c r="IB43" s="129"/>
      <c r="IC43" s="129"/>
      <c r="ID43" s="129"/>
      <c r="IE43" s="129"/>
      <c r="IF43" s="129"/>
      <c r="IG43" s="129"/>
      <c r="IH43" s="129"/>
      <c r="II43" s="129"/>
      <c r="IJ43" s="129"/>
      <c r="IK43" s="129"/>
      <c r="IL43" s="129"/>
      <c r="IM43" s="129"/>
      <c r="IN43" s="129"/>
      <c r="IO43" s="129"/>
      <c r="IP43" s="129"/>
      <c r="IQ43" s="129"/>
      <c r="IR43" s="129"/>
    </row>
    <row r="44" spans="1:252" ht="13.2" customHeight="1">
      <c r="A44" s="56">
        <v>2008</v>
      </c>
      <c r="B44" s="57">
        <v>303.50646899999998</v>
      </c>
      <c r="C44" s="137">
        <v>694.39200000000005</v>
      </c>
      <c r="D44" s="137">
        <v>42.540956999999999</v>
      </c>
      <c r="E44" s="138">
        <f t="shared" si="9"/>
        <v>736.9329570000001</v>
      </c>
      <c r="F44" s="137">
        <v>318.11547999999999</v>
      </c>
      <c r="G44" s="138">
        <f t="shared" si="10"/>
        <v>418.81747700000011</v>
      </c>
      <c r="H44" s="139">
        <f t="shared" si="11"/>
        <v>1.379929325328483</v>
      </c>
      <c r="I44" s="139">
        <f t="shared" si="8"/>
        <v>6.9117900047053062</v>
      </c>
      <c r="J44" s="140">
        <v>4.8</v>
      </c>
      <c r="K44" s="140">
        <v>1.0435000000000001</v>
      </c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  <c r="FE44" s="129"/>
      <c r="FF44" s="129"/>
      <c r="FG44" s="129"/>
      <c r="FH44" s="129"/>
      <c r="FI44" s="129"/>
      <c r="FJ44" s="129"/>
      <c r="FK44" s="129"/>
      <c r="FL44" s="129"/>
      <c r="FM44" s="129"/>
      <c r="FN44" s="129"/>
      <c r="FO44" s="129"/>
      <c r="FP44" s="129"/>
      <c r="FQ44" s="129"/>
      <c r="FR44" s="129"/>
      <c r="FS44" s="129"/>
      <c r="FT44" s="129"/>
      <c r="FU44" s="129"/>
      <c r="FV44" s="129"/>
      <c r="FW44" s="129"/>
      <c r="FX44" s="129"/>
      <c r="FY44" s="129"/>
      <c r="FZ44" s="129"/>
      <c r="GA44" s="129"/>
      <c r="GB44" s="129"/>
      <c r="GC44" s="129"/>
      <c r="GD44" s="129"/>
      <c r="GE44" s="129"/>
      <c r="GF44" s="129"/>
      <c r="GG44" s="129"/>
      <c r="GH44" s="129"/>
      <c r="GI44" s="129"/>
      <c r="GJ44" s="129"/>
      <c r="GK44" s="129"/>
      <c r="GL44" s="129"/>
      <c r="GM44" s="129"/>
      <c r="GN44" s="129"/>
      <c r="GO44" s="129"/>
      <c r="GP44" s="129"/>
      <c r="GQ44" s="129"/>
      <c r="GR44" s="129"/>
      <c r="GS44" s="129"/>
      <c r="GT44" s="129"/>
      <c r="GU44" s="129"/>
      <c r="GV44" s="129"/>
      <c r="GW44" s="129"/>
      <c r="GX44" s="129"/>
      <c r="GY44" s="129"/>
      <c r="GZ44" s="129"/>
      <c r="HA44" s="129"/>
      <c r="HB44" s="129"/>
      <c r="HC44" s="129"/>
      <c r="HD44" s="129"/>
      <c r="HE44" s="129"/>
      <c r="HF44" s="129"/>
      <c r="HG44" s="129"/>
      <c r="HH44" s="129"/>
      <c r="HI44" s="129"/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129"/>
      <c r="HV44" s="129"/>
      <c r="HW44" s="129"/>
      <c r="HX44" s="129"/>
      <c r="HY44" s="129"/>
      <c r="HZ44" s="129"/>
      <c r="IA44" s="129"/>
      <c r="IB44" s="129"/>
      <c r="IC44" s="129"/>
      <c r="ID44" s="129"/>
      <c r="IE44" s="129"/>
      <c r="IF44" s="129"/>
      <c r="IG44" s="129"/>
      <c r="IH44" s="129"/>
      <c r="II44" s="129"/>
      <c r="IJ44" s="129"/>
      <c r="IK44" s="129"/>
      <c r="IL44" s="129"/>
      <c r="IM44" s="129"/>
      <c r="IN44" s="129"/>
      <c r="IO44" s="129"/>
      <c r="IP44" s="129"/>
      <c r="IQ44" s="129"/>
      <c r="IR44" s="129"/>
    </row>
    <row r="45" spans="1:252" ht="13.2" customHeight="1">
      <c r="A45" s="56">
        <v>2009</v>
      </c>
      <c r="B45" s="57">
        <v>306.207719</v>
      </c>
      <c r="C45" s="137">
        <v>735.78399999999999</v>
      </c>
      <c r="D45" s="137">
        <v>46.567324999999997</v>
      </c>
      <c r="E45" s="138">
        <f t="shared" si="9"/>
        <v>782.35132499999997</v>
      </c>
      <c r="F45" s="137">
        <v>370.42335400000007</v>
      </c>
      <c r="G45" s="138">
        <f t="shared" si="10"/>
        <v>411.9279709999999</v>
      </c>
      <c r="H45" s="139">
        <f t="shared" si="11"/>
        <v>1.3452566523967997</v>
      </c>
      <c r="I45" s="139">
        <f t="shared" si="8"/>
        <v>6.3236479459216355</v>
      </c>
      <c r="J45" s="140">
        <v>4.5</v>
      </c>
      <c r="K45" s="140">
        <v>1.0446</v>
      </c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/>
      <c r="CG45" s="129"/>
      <c r="CH45" s="129"/>
      <c r="CI45" s="129"/>
      <c r="CJ45" s="129"/>
      <c r="CK45" s="129"/>
      <c r="CL45" s="129"/>
      <c r="CM45" s="129"/>
      <c r="CN45" s="129"/>
      <c r="CO45" s="129"/>
      <c r="CP45" s="129"/>
      <c r="CQ45" s="129"/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  <c r="FE45" s="129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29"/>
      <c r="FR45" s="129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29"/>
      <c r="GE45" s="129"/>
      <c r="GF45" s="129"/>
      <c r="GG45" s="129"/>
      <c r="GH45" s="129"/>
      <c r="GI45" s="129"/>
      <c r="GJ45" s="129"/>
      <c r="GK45" s="129"/>
      <c r="GL45" s="129"/>
      <c r="GM45" s="129"/>
      <c r="GN45" s="129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B45" s="129"/>
      <c r="HC45" s="129"/>
      <c r="HD45" s="129"/>
      <c r="HE45" s="129"/>
      <c r="HF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  <c r="IF45" s="129"/>
      <c r="IG45" s="129"/>
      <c r="IH45" s="129"/>
      <c r="II45" s="129"/>
      <c r="IJ45" s="129"/>
      <c r="IK45" s="129"/>
      <c r="IL45" s="129"/>
      <c r="IM45" s="129"/>
      <c r="IN45" s="129"/>
      <c r="IO45" s="129"/>
      <c r="IP45" s="129"/>
      <c r="IQ45" s="129"/>
      <c r="IR45" s="129"/>
    </row>
    <row r="46" spans="1:252" ht="13.2" customHeight="1">
      <c r="A46" s="56">
        <v>2010</v>
      </c>
      <c r="B46" s="57">
        <v>308.83326399999999</v>
      </c>
      <c r="C46" s="137">
        <v>687.98199999999997</v>
      </c>
      <c r="D46" s="137">
        <v>42.770450999999994</v>
      </c>
      <c r="E46" s="138">
        <f t="shared" si="9"/>
        <v>730.75245099999995</v>
      </c>
      <c r="F46" s="137">
        <v>323.06066900000002</v>
      </c>
      <c r="G46" s="138">
        <f t="shared" si="10"/>
        <v>407.69178199999993</v>
      </c>
      <c r="H46" s="139">
        <f t="shared" si="11"/>
        <v>1.3201032062401152</v>
      </c>
      <c r="I46" s="139">
        <f t="shared" si="8"/>
        <v>6.2725363896102202</v>
      </c>
      <c r="J46" s="140">
        <v>4.5</v>
      </c>
      <c r="K46" s="140">
        <v>1.0559000000000001</v>
      </c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129"/>
      <c r="CG46" s="129"/>
      <c r="CH46" s="129"/>
      <c r="CI46" s="129"/>
      <c r="CJ46" s="129"/>
      <c r="CK46" s="129"/>
      <c r="CL46" s="129"/>
      <c r="CM46" s="129"/>
      <c r="CN46" s="129"/>
      <c r="CO46" s="129"/>
      <c r="CP46" s="129"/>
      <c r="CQ46" s="129"/>
      <c r="CR46" s="129"/>
      <c r="CS46" s="129"/>
      <c r="CT46" s="129"/>
      <c r="CU46" s="129"/>
      <c r="CV46" s="129"/>
      <c r="CW46" s="129"/>
      <c r="CX46" s="129"/>
      <c r="CY46" s="129"/>
      <c r="CZ46" s="129"/>
      <c r="DA46" s="129"/>
      <c r="DB46" s="129"/>
      <c r="DC46" s="129"/>
      <c r="DD46" s="129"/>
      <c r="DE46" s="129"/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29"/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29"/>
      <c r="GF46" s="129"/>
      <c r="GG46" s="129"/>
      <c r="GH46" s="129"/>
      <c r="GI46" s="129"/>
      <c r="GJ46" s="129"/>
      <c r="GK46" s="129"/>
      <c r="GL46" s="129"/>
      <c r="GM46" s="129"/>
      <c r="GN46" s="129"/>
      <c r="GO46" s="129"/>
      <c r="GP46" s="129"/>
      <c r="GQ46" s="129"/>
      <c r="GR46" s="129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29"/>
      <c r="HE46" s="129"/>
      <c r="HF46" s="129"/>
      <c r="HG46" s="129"/>
      <c r="HH46" s="129"/>
      <c r="HI46" s="129"/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129"/>
      <c r="HV46" s="129"/>
      <c r="HW46" s="129"/>
      <c r="HX46" s="129"/>
      <c r="HY46" s="129"/>
      <c r="HZ46" s="129"/>
      <c r="IA46" s="129"/>
      <c r="IB46" s="129"/>
      <c r="IC46" s="129"/>
      <c r="ID46" s="129"/>
      <c r="IE46" s="129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9"/>
      <c r="IQ46" s="129"/>
      <c r="IR46" s="129"/>
    </row>
    <row r="47" spans="1:252" ht="13.2" customHeight="1">
      <c r="A47" s="76">
        <v>2011</v>
      </c>
      <c r="B47" s="77">
        <v>310.94696199999998</v>
      </c>
      <c r="C47" s="141">
        <v>666.08199999999999</v>
      </c>
      <c r="D47" s="141">
        <v>39.711966999999994</v>
      </c>
      <c r="E47" s="142">
        <f t="shared" si="9"/>
        <v>705.79396699999995</v>
      </c>
      <c r="F47" s="141">
        <v>293.87739399999998</v>
      </c>
      <c r="G47" s="142">
        <f t="shared" si="10"/>
        <v>411.91657299999997</v>
      </c>
      <c r="H47" s="143">
        <f t="shared" si="11"/>
        <v>1.3247165058329142</v>
      </c>
      <c r="I47" s="143">
        <f t="shared" si="8"/>
        <v>6.6333589369776176</v>
      </c>
      <c r="J47" s="144">
        <v>4.7</v>
      </c>
      <c r="K47" s="144">
        <v>1.0653999999999999</v>
      </c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129"/>
      <c r="HV47" s="129"/>
      <c r="HW47" s="129"/>
      <c r="HX47" s="129"/>
      <c r="HY47" s="129"/>
      <c r="HZ47" s="12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9"/>
      <c r="IP47" s="129"/>
      <c r="IQ47" s="129"/>
      <c r="IR47" s="129"/>
    </row>
    <row r="48" spans="1:252" ht="13.2" customHeight="1">
      <c r="A48" s="76">
        <v>2012</v>
      </c>
      <c r="B48" s="77">
        <v>313.14999699999998</v>
      </c>
      <c r="C48" s="141">
        <v>651.55200000000002</v>
      </c>
      <c r="D48" s="141">
        <v>36.582052410000003</v>
      </c>
      <c r="E48" s="142">
        <f t="shared" si="9"/>
        <v>688.13405240999998</v>
      </c>
      <c r="F48" s="141">
        <v>273.15129011999994</v>
      </c>
      <c r="G48" s="142">
        <f t="shared" si="10"/>
        <v>414.98276229000004</v>
      </c>
      <c r="H48" s="143">
        <f t="shared" si="11"/>
        <v>1.3251884600528994</v>
      </c>
      <c r="I48" s="143">
        <f t="shared" si="8"/>
        <v>6.0196950835594967</v>
      </c>
      <c r="J48" s="144">
        <v>4.3</v>
      </c>
      <c r="K48" s="144">
        <v>1.0564</v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129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9"/>
      <c r="IQ48" s="129"/>
      <c r="IR48" s="129"/>
    </row>
    <row r="49" spans="1:252" ht="13.2" customHeight="1">
      <c r="A49" s="76">
        <v>2013</v>
      </c>
      <c r="B49" s="77">
        <v>315.33597600000002</v>
      </c>
      <c r="C49" s="141">
        <v>757.26800000000003</v>
      </c>
      <c r="D49" s="141">
        <v>30.823596200000008</v>
      </c>
      <c r="E49" s="142">
        <f t="shared" si="9"/>
        <v>788.09159620000003</v>
      </c>
      <c r="F49" s="141">
        <v>351.39321465999996</v>
      </c>
      <c r="G49" s="142">
        <f>E49-F49</f>
        <v>436.69838154000007</v>
      </c>
      <c r="H49" s="143">
        <f>IF(G49=0,0,IF(B49=0,0,G49/B49))</f>
        <v>1.3848669824466842</v>
      </c>
      <c r="I49" s="143">
        <f t="shared" si="8"/>
        <v>6.7523067356738951</v>
      </c>
      <c r="J49" s="144">
        <v>4.7</v>
      </c>
      <c r="K49" s="144">
        <v>1.0374000000000001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/>
      <c r="CL49" s="129"/>
      <c r="CM49" s="129"/>
      <c r="CN49" s="129"/>
      <c r="CO49" s="129"/>
      <c r="CP49" s="129"/>
      <c r="CQ49" s="129"/>
      <c r="CR49" s="129"/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2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9"/>
      <c r="IP49" s="129"/>
      <c r="IQ49" s="129"/>
      <c r="IR49" s="129"/>
    </row>
    <row r="50" spans="1:252" ht="13.2" customHeight="1">
      <c r="A50" s="76">
        <v>2014</v>
      </c>
      <c r="B50" s="77">
        <v>317.519206</v>
      </c>
      <c r="C50" s="141">
        <v>665.64200000000005</v>
      </c>
      <c r="D50" s="141">
        <v>38.267636860000003</v>
      </c>
      <c r="E50" s="142">
        <f t="shared" si="9"/>
        <v>703.90963686000009</v>
      </c>
      <c r="F50" s="141">
        <v>280.60196448000005</v>
      </c>
      <c r="G50" s="142">
        <f>E50-F50</f>
        <v>423.30767238000004</v>
      </c>
      <c r="H50" s="143">
        <f>IF(G50=0,0,IF(B50=0,0,G50/B50))</f>
        <v>1.3331718660823308</v>
      </c>
      <c r="I50" s="143">
        <f>H50*J50*K50</f>
        <v>6.6171145674720862</v>
      </c>
      <c r="J50" s="144">
        <v>4.6980000000000004</v>
      </c>
      <c r="K50" s="144">
        <v>1.0565</v>
      </c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129"/>
      <c r="CG50" s="129"/>
      <c r="CH50" s="129"/>
      <c r="CI50" s="129"/>
      <c r="CJ50" s="129"/>
      <c r="CK50" s="129"/>
      <c r="CL50" s="129"/>
      <c r="CM50" s="129"/>
      <c r="CN50" s="129"/>
      <c r="CO50" s="129"/>
      <c r="CP50" s="129"/>
      <c r="CQ50" s="129"/>
      <c r="CR50" s="129"/>
      <c r="CS50" s="129"/>
      <c r="CT50" s="129"/>
      <c r="CU50" s="129"/>
      <c r="CV50" s="129"/>
      <c r="CW50" s="129"/>
      <c r="CX50" s="129"/>
      <c r="CY50" s="129"/>
      <c r="CZ50" s="129"/>
      <c r="DA50" s="129"/>
      <c r="DB50" s="129"/>
      <c r="DC50" s="129"/>
      <c r="DD50" s="129"/>
      <c r="DE50" s="129"/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29"/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29"/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29"/>
      <c r="FR50" s="129"/>
      <c r="FS50" s="129"/>
      <c r="FT50" s="129"/>
      <c r="FU50" s="129"/>
      <c r="FV50" s="129"/>
      <c r="FW50" s="129"/>
      <c r="FX50" s="129"/>
      <c r="FY50" s="129"/>
      <c r="FZ50" s="129"/>
      <c r="GA50" s="129"/>
      <c r="GB50" s="129"/>
      <c r="GC50" s="129"/>
      <c r="GD50" s="129"/>
      <c r="GE50" s="129"/>
      <c r="GF50" s="129"/>
      <c r="GG50" s="129"/>
      <c r="GH50" s="129"/>
      <c r="GI50" s="129"/>
      <c r="GJ50" s="129"/>
      <c r="GK50" s="129"/>
      <c r="GL50" s="129"/>
      <c r="GM50" s="129"/>
      <c r="GN50" s="129"/>
      <c r="GO50" s="129"/>
      <c r="GP50" s="129"/>
      <c r="GQ50" s="129"/>
      <c r="GR50" s="129"/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129"/>
      <c r="HD50" s="129"/>
      <c r="HE50" s="129"/>
      <c r="HF50" s="129"/>
      <c r="HG50" s="129"/>
      <c r="HH50" s="129"/>
      <c r="HI50" s="129"/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129"/>
      <c r="HV50" s="129"/>
      <c r="HW50" s="129"/>
      <c r="HX50" s="129"/>
      <c r="HY50" s="129"/>
      <c r="HZ50" s="129"/>
      <c r="IA50" s="129"/>
      <c r="IB50" s="129"/>
      <c r="IC50" s="129"/>
      <c r="ID50" s="129"/>
      <c r="IE50" s="129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9"/>
      <c r="IQ50" s="129"/>
      <c r="IR50" s="129"/>
    </row>
    <row r="51" spans="1:252" ht="13.2" customHeight="1">
      <c r="A51" s="76">
        <v>2015</v>
      </c>
      <c r="B51" s="77">
        <v>319.83219000000003</v>
      </c>
      <c r="C51" s="141">
        <v>638.04600000000005</v>
      </c>
      <c r="D51" s="141">
        <v>54.377905530000007</v>
      </c>
      <c r="E51" s="142">
        <f t="shared" si="9"/>
        <v>692.42390553000007</v>
      </c>
      <c r="F51" s="141">
        <v>252.42377800000003</v>
      </c>
      <c r="G51" s="142">
        <f>E51-F51</f>
        <v>440.00012753000004</v>
      </c>
      <c r="H51" s="143">
        <f>IF(G51=0,0,IF(B51=0,0,G51/B51))</f>
        <v>1.3757218356601317</v>
      </c>
      <c r="I51" s="143">
        <f>H51*J51*K51</f>
        <v>7.0557140488775056</v>
      </c>
      <c r="J51" s="144">
        <v>4.7990417886611656</v>
      </c>
      <c r="K51" s="144">
        <v>1.0687</v>
      </c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129"/>
      <c r="CG51" s="129"/>
      <c r="CH51" s="129"/>
      <c r="CI51" s="129"/>
      <c r="CJ51" s="129"/>
      <c r="CK51" s="129"/>
      <c r="CL51" s="129"/>
      <c r="CM51" s="129"/>
      <c r="CN51" s="129"/>
      <c r="CO51" s="129"/>
      <c r="CP51" s="129"/>
      <c r="CQ51" s="129"/>
      <c r="CR51" s="129"/>
      <c r="CS51" s="129"/>
      <c r="CT51" s="129"/>
      <c r="CU51" s="129"/>
      <c r="CV51" s="129"/>
      <c r="CW51" s="129"/>
      <c r="CX51" s="129"/>
      <c r="CY51" s="129"/>
      <c r="CZ51" s="129"/>
      <c r="DA51" s="129"/>
      <c r="DB51" s="129"/>
      <c r="DC51" s="129"/>
      <c r="DD51" s="129"/>
      <c r="DE51" s="129"/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29"/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29"/>
      <c r="FF51" s="129"/>
      <c r="FG51" s="129"/>
      <c r="FH51" s="129"/>
      <c r="FI51" s="129"/>
      <c r="FJ51" s="129"/>
      <c r="FK51" s="129"/>
      <c r="FL51" s="129"/>
      <c r="FM51" s="129"/>
      <c r="FN51" s="129"/>
      <c r="FO51" s="129"/>
      <c r="FP51" s="129"/>
      <c r="FQ51" s="129"/>
      <c r="FR51" s="129"/>
      <c r="FS51" s="129"/>
      <c r="FT51" s="129"/>
      <c r="FU51" s="129"/>
      <c r="FV51" s="129"/>
      <c r="FW51" s="129"/>
      <c r="FX51" s="129"/>
      <c r="FY51" s="129"/>
      <c r="FZ51" s="129"/>
      <c r="GA51" s="129"/>
      <c r="GB51" s="129"/>
      <c r="GC51" s="129"/>
      <c r="GD51" s="129"/>
      <c r="GE51" s="129"/>
      <c r="GF51" s="129"/>
      <c r="GG51" s="129"/>
      <c r="GH51" s="129"/>
      <c r="GI51" s="129"/>
      <c r="GJ51" s="129"/>
      <c r="GK51" s="129"/>
      <c r="GL51" s="129"/>
      <c r="GM51" s="129"/>
      <c r="GN51" s="129"/>
      <c r="GO51" s="129"/>
      <c r="GP51" s="129"/>
      <c r="GQ51" s="129"/>
      <c r="GR51" s="129"/>
      <c r="GS51" s="129"/>
      <c r="GT51" s="129"/>
      <c r="GU51" s="129"/>
      <c r="GV51" s="129"/>
      <c r="GW51" s="129"/>
      <c r="GX51" s="129"/>
      <c r="GY51" s="129"/>
      <c r="GZ51" s="129"/>
      <c r="HA51" s="129"/>
      <c r="HB51" s="129"/>
      <c r="HC51" s="129"/>
      <c r="HD51" s="129"/>
      <c r="HE51" s="129"/>
      <c r="HF51" s="129"/>
      <c r="HG51" s="129"/>
      <c r="HH51" s="129"/>
      <c r="HI51" s="129"/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129"/>
      <c r="HV51" s="129"/>
      <c r="HW51" s="129"/>
      <c r="HX51" s="129"/>
      <c r="HY51" s="129"/>
      <c r="HZ51" s="129"/>
      <c r="IA51" s="129"/>
      <c r="IB51" s="129"/>
      <c r="IC51" s="129"/>
      <c r="ID51" s="129"/>
      <c r="IE51" s="129"/>
      <c r="IF51" s="129"/>
      <c r="IG51" s="129"/>
      <c r="IH51" s="129"/>
      <c r="II51" s="129"/>
      <c r="IJ51" s="129"/>
      <c r="IK51" s="129"/>
      <c r="IL51" s="129"/>
      <c r="IM51" s="129"/>
      <c r="IN51" s="129"/>
      <c r="IO51" s="129"/>
      <c r="IP51" s="129"/>
      <c r="IQ51" s="129"/>
      <c r="IR51" s="129"/>
    </row>
    <row r="52" spans="1:252" ht="13.2" customHeight="1">
      <c r="A52" s="83">
        <v>2016</v>
      </c>
      <c r="B52" s="84">
        <v>322.11409400000002</v>
      </c>
      <c r="C52" s="145">
        <v>681.404</v>
      </c>
      <c r="D52" s="145">
        <v>30.910612630000003</v>
      </c>
      <c r="E52" s="146">
        <f t="shared" si="9"/>
        <v>712.31461263000006</v>
      </c>
      <c r="F52" s="145">
        <v>280.23855459000004</v>
      </c>
      <c r="G52" s="146">
        <f>E52-F52</f>
        <v>432.07605804000002</v>
      </c>
      <c r="H52" s="147">
        <f>IF(G52=0,0,IF(B52=0,0,G52/B52))</f>
        <v>1.3413758233130897</v>
      </c>
      <c r="I52" s="147">
        <f>H52*J52*K52</f>
        <v>6.1878804842292743</v>
      </c>
      <c r="J52" s="148">
        <v>4.4001190830604351</v>
      </c>
      <c r="K52" s="148">
        <v>1.0484</v>
      </c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/>
      <c r="CL52" s="129"/>
      <c r="CM52" s="129"/>
      <c r="CN52" s="129"/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  <c r="FE52" s="129"/>
      <c r="FF52" s="129"/>
      <c r="FG52" s="129"/>
      <c r="FH52" s="129"/>
      <c r="FI52" s="129"/>
      <c r="FJ52" s="129"/>
      <c r="FK52" s="129"/>
      <c r="FL52" s="129"/>
      <c r="FM52" s="129"/>
      <c r="FN52" s="129"/>
      <c r="FO52" s="129"/>
      <c r="FP52" s="129"/>
      <c r="FQ52" s="129"/>
      <c r="FR52" s="129"/>
      <c r="FS52" s="129"/>
      <c r="FT52" s="129"/>
      <c r="FU52" s="129"/>
      <c r="FV52" s="129"/>
      <c r="FW52" s="129"/>
      <c r="FX52" s="129"/>
      <c r="FY52" s="129"/>
      <c r="FZ52" s="129"/>
      <c r="GA52" s="129"/>
      <c r="GB52" s="129"/>
      <c r="GC52" s="129"/>
      <c r="GD52" s="129"/>
      <c r="GE52" s="129"/>
      <c r="GF52" s="129"/>
      <c r="GG52" s="129"/>
      <c r="GH52" s="129"/>
      <c r="GI52" s="129"/>
      <c r="GJ52" s="129"/>
      <c r="GK52" s="129"/>
      <c r="GL52" s="129"/>
      <c r="GM52" s="129"/>
      <c r="GN52" s="129"/>
      <c r="GO52" s="129"/>
      <c r="GP52" s="129"/>
      <c r="GQ52" s="129"/>
      <c r="GR52" s="129"/>
      <c r="GS52" s="129"/>
      <c r="GT52" s="129"/>
      <c r="GU52" s="129"/>
      <c r="GV52" s="129"/>
      <c r="GW52" s="129"/>
      <c r="GX52" s="129"/>
      <c r="GY52" s="129"/>
      <c r="GZ52" s="129"/>
      <c r="HA52" s="129"/>
      <c r="HB52" s="129"/>
      <c r="HC52" s="129"/>
      <c r="HD52" s="129"/>
      <c r="HE52" s="129"/>
      <c r="HF52" s="129"/>
      <c r="HG52" s="129"/>
      <c r="HH52" s="129"/>
      <c r="HI52" s="129"/>
      <c r="HJ52" s="129"/>
      <c r="HK52" s="129"/>
      <c r="HL52" s="129"/>
      <c r="HM52" s="129"/>
      <c r="HN52" s="129"/>
      <c r="HO52" s="129"/>
      <c r="HP52" s="129"/>
      <c r="HQ52" s="129"/>
      <c r="HR52" s="129"/>
      <c r="HS52" s="129"/>
      <c r="HT52" s="129"/>
      <c r="HU52" s="129"/>
      <c r="HV52" s="129"/>
      <c r="HW52" s="129"/>
      <c r="HX52" s="129"/>
      <c r="HY52" s="129"/>
      <c r="HZ52" s="129"/>
      <c r="IA52" s="129"/>
      <c r="IB52" s="129"/>
      <c r="IC52" s="129"/>
      <c r="ID52" s="129"/>
      <c r="IE52" s="129"/>
      <c r="IF52" s="129"/>
      <c r="IG52" s="129"/>
      <c r="IH52" s="129"/>
      <c r="II52" s="129"/>
      <c r="IJ52" s="129"/>
      <c r="IK52" s="129"/>
      <c r="IL52" s="129"/>
      <c r="IM52" s="129"/>
      <c r="IN52" s="129"/>
      <c r="IO52" s="129"/>
      <c r="IP52" s="129"/>
      <c r="IQ52" s="129"/>
      <c r="IR52" s="129"/>
    </row>
    <row r="53" spans="1:252" ht="13.2" customHeight="1">
      <c r="A53" s="149">
        <v>2017</v>
      </c>
      <c r="B53" s="150">
        <v>324.29674599999998</v>
      </c>
      <c r="C53" s="137">
        <v>561.94799999999998</v>
      </c>
      <c r="D53" s="151">
        <v>80.424121139999997</v>
      </c>
      <c r="E53" s="152">
        <f t="shared" si="9"/>
        <v>642.37212113999999</v>
      </c>
      <c r="F53" s="151">
        <v>236.90151066999999</v>
      </c>
      <c r="G53" s="152">
        <f>E53-F53</f>
        <v>405.47061047</v>
      </c>
      <c r="H53" s="153">
        <f>IF(G53=0,0,IF(B53=0,0,G53/B53))</f>
        <v>1.2503073665438507</v>
      </c>
      <c r="I53" s="153">
        <f>H53*J53*K53</f>
        <v>5.891389860107501</v>
      </c>
      <c r="J53" s="154">
        <v>4.5020668921458098</v>
      </c>
      <c r="K53" s="154">
        <v>1.0466200000000001</v>
      </c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  <c r="BY53" s="129"/>
      <c r="BZ53" s="129"/>
      <c r="CA53" s="129"/>
      <c r="CB53" s="129"/>
      <c r="CC53" s="129"/>
      <c r="CD53" s="129"/>
      <c r="CE53" s="129"/>
      <c r="CF53" s="129"/>
      <c r="CG53" s="129"/>
      <c r="CH53" s="129"/>
      <c r="CI53" s="129"/>
      <c r="CJ53" s="129"/>
      <c r="CK53" s="129"/>
      <c r="CL53" s="129"/>
      <c r="CM53" s="129"/>
      <c r="CN53" s="129"/>
      <c r="CO53" s="129"/>
      <c r="CP53" s="129"/>
      <c r="CQ53" s="129"/>
      <c r="CR53" s="129"/>
      <c r="CS53" s="129"/>
      <c r="CT53" s="129"/>
      <c r="CU53" s="129"/>
      <c r="CV53" s="129"/>
      <c r="CW53" s="129"/>
      <c r="CX53" s="129"/>
      <c r="CY53" s="129"/>
      <c r="CZ53" s="129"/>
      <c r="DA53" s="129"/>
      <c r="DB53" s="129"/>
      <c r="DC53" s="129"/>
      <c r="DD53" s="129"/>
      <c r="DE53" s="129"/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  <c r="FE53" s="129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29"/>
      <c r="FR53" s="129"/>
      <c r="FS53" s="129"/>
      <c r="FT53" s="129"/>
      <c r="FU53" s="129"/>
      <c r="FV53" s="129"/>
      <c r="FW53" s="129"/>
      <c r="FX53" s="129"/>
      <c r="FY53" s="129"/>
      <c r="FZ53" s="129"/>
      <c r="GA53" s="129"/>
      <c r="GB53" s="129"/>
      <c r="GC53" s="129"/>
      <c r="GD53" s="129"/>
      <c r="GE53" s="129"/>
      <c r="GF53" s="129"/>
      <c r="GG53" s="129"/>
      <c r="GH53" s="129"/>
      <c r="GI53" s="129"/>
      <c r="GJ53" s="129"/>
      <c r="GK53" s="129"/>
      <c r="GL53" s="129"/>
      <c r="GM53" s="129"/>
      <c r="GN53" s="129"/>
      <c r="GO53" s="129"/>
      <c r="GP53" s="129"/>
      <c r="GQ53" s="129"/>
      <c r="GR53" s="129"/>
      <c r="GS53" s="129"/>
      <c r="GT53" s="129"/>
      <c r="GU53" s="129"/>
      <c r="GV53" s="129"/>
      <c r="GW53" s="129"/>
      <c r="GX53" s="129"/>
      <c r="GY53" s="129"/>
      <c r="GZ53" s="129"/>
      <c r="HA53" s="129"/>
      <c r="HB53" s="129"/>
      <c r="HC53" s="129"/>
      <c r="HD53" s="129"/>
      <c r="HE53" s="129"/>
      <c r="HF53" s="129"/>
      <c r="HG53" s="129"/>
      <c r="HH53" s="129"/>
      <c r="HI53" s="129"/>
      <c r="HJ53" s="129"/>
      <c r="HK53" s="129"/>
      <c r="HL53" s="129"/>
      <c r="HM53" s="129"/>
      <c r="HN53" s="129"/>
      <c r="HO53" s="129"/>
      <c r="HP53" s="129"/>
      <c r="HQ53" s="129"/>
      <c r="HR53" s="129"/>
      <c r="HS53" s="129"/>
      <c r="HT53" s="129"/>
      <c r="HU53" s="129"/>
      <c r="HV53" s="129"/>
      <c r="HW53" s="129"/>
      <c r="HX53" s="129"/>
      <c r="HY53" s="129"/>
      <c r="HZ53" s="129"/>
      <c r="IA53" s="129"/>
      <c r="IB53" s="129"/>
      <c r="IC53" s="129"/>
      <c r="ID53" s="129"/>
      <c r="IE53" s="129"/>
      <c r="IF53" s="129"/>
      <c r="IG53" s="129"/>
      <c r="IH53" s="129"/>
      <c r="II53" s="129"/>
      <c r="IJ53" s="129"/>
      <c r="IK53" s="129"/>
      <c r="IL53" s="129"/>
      <c r="IM53" s="129"/>
      <c r="IN53" s="129"/>
      <c r="IO53" s="129"/>
      <c r="IP53" s="129"/>
      <c r="IQ53" s="129"/>
      <c r="IR53" s="129"/>
    </row>
    <row r="54" spans="1:252" ht="15" customHeight="1">
      <c r="A54" s="155" t="s">
        <v>57</v>
      </c>
      <c r="B54" s="156">
        <v>326.16326299999997</v>
      </c>
      <c r="C54" s="137" t="s">
        <v>21</v>
      </c>
      <c r="D54" s="137" t="s">
        <v>21</v>
      </c>
      <c r="E54" s="137" t="s">
        <v>21</v>
      </c>
      <c r="F54" s="137" t="s">
        <v>21</v>
      </c>
      <c r="G54" s="137" t="s">
        <v>21</v>
      </c>
      <c r="H54" s="137" t="s">
        <v>21</v>
      </c>
      <c r="I54" s="137" t="s">
        <v>21</v>
      </c>
      <c r="J54" s="137" t="s">
        <v>21</v>
      </c>
      <c r="K54" s="137" t="s">
        <v>21</v>
      </c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  <c r="BY54" s="129"/>
      <c r="BZ54" s="129"/>
      <c r="CA54" s="129"/>
      <c r="CB54" s="129"/>
      <c r="CC54" s="129"/>
      <c r="CD54" s="129"/>
      <c r="CE54" s="129"/>
      <c r="CF54" s="129"/>
      <c r="CG54" s="129"/>
      <c r="CH54" s="129"/>
      <c r="CI54" s="129"/>
      <c r="CJ54" s="129"/>
      <c r="CK54" s="129"/>
      <c r="CL54" s="129"/>
      <c r="CM54" s="129"/>
      <c r="CN54" s="129"/>
      <c r="CO54" s="129"/>
      <c r="CP54" s="129"/>
      <c r="CQ54" s="129"/>
      <c r="CR54" s="129"/>
      <c r="CS54" s="129"/>
      <c r="CT54" s="129"/>
      <c r="CU54" s="129"/>
      <c r="CV54" s="129"/>
      <c r="CW54" s="129"/>
      <c r="CX54" s="129"/>
      <c r="CY54" s="129"/>
      <c r="CZ54" s="129"/>
      <c r="DA54" s="129"/>
      <c r="DB54" s="129"/>
      <c r="DC54" s="129"/>
      <c r="DD54" s="129"/>
      <c r="DE54" s="129"/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  <c r="FE54" s="129"/>
      <c r="FF54" s="129"/>
      <c r="FG54" s="129"/>
      <c r="FH54" s="129"/>
      <c r="FI54" s="129"/>
      <c r="FJ54" s="129"/>
      <c r="FK54" s="129"/>
      <c r="FL54" s="129"/>
      <c r="FM54" s="129"/>
      <c r="FN54" s="129"/>
      <c r="FO54" s="129"/>
      <c r="FP54" s="129"/>
      <c r="FQ54" s="129"/>
      <c r="FR54" s="129"/>
      <c r="FS54" s="129"/>
      <c r="FT54" s="129"/>
      <c r="FU54" s="129"/>
      <c r="FV54" s="129"/>
      <c r="FW54" s="129"/>
      <c r="FX54" s="129"/>
      <c r="FY54" s="129"/>
      <c r="FZ54" s="129"/>
      <c r="GA54" s="129"/>
      <c r="GB54" s="129"/>
      <c r="GC54" s="129"/>
      <c r="GD54" s="129"/>
      <c r="GE54" s="129"/>
      <c r="GF54" s="129"/>
      <c r="GG54" s="129"/>
      <c r="GH54" s="129"/>
      <c r="GI54" s="129"/>
      <c r="GJ54" s="129"/>
      <c r="GK54" s="129"/>
      <c r="GL54" s="129"/>
      <c r="GM54" s="129"/>
      <c r="GN54" s="129"/>
      <c r="GO54" s="129"/>
      <c r="GP54" s="129"/>
      <c r="GQ54" s="129"/>
      <c r="GR54" s="129"/>
      <c r="GS54" s="129"/>
      <c r="GT54" s="129"/>
      <c r="GU54" s="129"/>
      <c r="GV54" s="129"/>
      <c r="GW54" s="129"/>
      <c r="GX54" s="129"/>
      <c r="GY54" s="129"/>
      <c r="GZ54" s="129"/>
      <c r="HA54" s="129"/>
      <c r="HB54" s="129"/>
      <c r="HC54" s="129"/>
      <c r="HD54" s="129"/>
      <c r="HE54" s="129"/>
      <c r="HF54" s="129"/>
      <c r="HG54" s="129"/>
      <c r="HH54" s="129"/>
      <c r="HI54" s="129"/>
      <c r="HJ54" s="129"/>
      <c r="HK54" s="129"/>
      <c r="HL54" s="129"/>
      <c r="HM54" s="129"/>
      <c r="HN54" s="129"/>
      <c r="HO54" s="129"/>
      <c r="HP54" s="129"/>
      <c r="HQ54" s="129"/>
      <c r="HR54" s="129"/>
      <c r="HS54" s="129"/>
      <c r="HT54" s="129"/>
      <c r="HU54" s="129"/>
      <c r="HV54" s="129"/>
      <c r="HW54" s="129"/>
      <c r="HX54" s="129"/>
      <c r="HY54" s="129"/>
      <c r="HZ54" s="129"/>
      <c r="IA54" s="129"/>
      <c r="IB54" s="129"/>
      <c r="IC54" s="129"/>
      <c r="ID54" s="129"/>
      <c r="IE54" s="129"/>
      <c r="IF54" s="129"/>
      <c r="IG54" s="129"/>
      <c r="IH54" s="129"/>
      <c r="II54" s="129"/>
      <c r="IJ54" s="129"/>
      <c r="IK54" s="129"/>
      <c r="IL54" s="129"/>
      <c r="IM54" s="129"/>
      <c r="IN54" s="129"/>
      <c r="IO54" s="129"/>
      <c r="IP54" s="129"/>
      <c r="IQ54" s="129"/>
      <c r="IR54" s="129"/>
    </row>
    <row r="55" spans="1:252" ht="15" customHeight="1">
      <c r="A55" s="186" t="s">
        <v>58</v>
      </c>
      <c r="B55" s="84">
        <v>327.77654100000001</v>
      </c>
      <c r="C55" s="137" t="s">
        <v>21</v>
      </c>
      <c r="D55" s="137" t="s">
        <v>21</v>
      </c>
      <c r="E55" s="137" t="s">
        <v>21</v>
      </c>
      <c r="F55" s="137" t="s">
        <v>21</v>
      </c>
      <c r="G55" s="137" t="s">
        <v>21</v>
      </c>
      <c r="H55" s="137" t="s">
        <v>21</v>
      </c>
      <c r="I55" s="137" t="s">
        <v>21</v>
      </c>
      <c r="J55" s="137" t="s">
        <v>21</v>
      </c>
      <c r="K55" s="137" t="s">
        <v>21</v>
      </c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29"/>
      <c r="CF55" s="129"/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29"/>
      <c r="CZ55" s="129"/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29"/>
      <c r="DT55" s="129"/>
      <c r="DU55" s="129"/>
      <c r="DV55" s="129"/>
      <c r="DW55" s="129"/>
      <c r="DX55" s="129"/>
      <c r="DY55" s="129"/>
      <c r="DZ55" s="129"/>
      <c r="EA55" s="129"/>
      <c r="EB55" s="129"/>
      <c r="EC55" s="129"/>
      <c r="ED55" s="129"/>
      <c r="EE55" s="129"/>
      <c r="EF55" s="129"/>
      <c r="EG55" s="129"/>
      <c r="EH55" s="129"/>
      <c r="EI55" s="129"/>
      <c r="EJ55" s="129"/>
      <c r="EK55" s="129"/>
      <c r="EL55" s="129"/>
      <c r="EM55" s="129"/>
      <c r="EN55" s="129"/>
      <c r="EO55" s="129"/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29"/>
      <c r="FL55" s="129"/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29"/>
      <c r="GF55" s="129"/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29"/>
      <c r="IN55" s="129"/>
      <c r="IO55" s="129"/>
      <c r="IP55" s="129"/>
      <c r="IQ55" s="129"/>
      <c r="IR55" s="129"/>
    </row>
    <row r="56" spans="1:252" ht="15" customHeight="1">
      <c r="A56" s="187" t="s">
        <v>70</v>
      </c>
      <c r="B56" s="150">
        <v>329.37155899999999</v>
      </c>
      <c r="C56" s="137" t="s">
        <v>21</v>
      </c>
      <c r="D56" s="137" t="s">
        <v>21</v>
      </c>
      <c r="E56" s="137" t="s">
        <v>21</v>
      </c>
      <c r="F56" s="137" t="s">
        <v>21</v>
      </c>
      <c r="G56" s="137" t="s">
        <v>21</v>
      </c>
      <c r="H56" s="137" t="s">
        <v>21</v>
      </c>
      <c r="I56" s="137" t="s">
        <v>21</v>
      </c>
      <c r="J56" s="137" t="s">
        <v>21</v>
      </c>
      <c r="K56" s="137" t="s">
        <v>21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29"/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29"/>
      <c r="IN56" s="129"/>
      <c r="IO56" s="129"/>
      <c r="IP56" s="129"/>
      <c r="IQ56" s="129"/>
      <c r="IR56" s="129"/>
    </row>
    <row r="57" spans="1:252" ht="15" customHeight="1" thickBot="1">
      <c r="A57" s="188" t="s">
        <v>71</v>
      </c>
      <c r="B57" s="189">
        <v>332.02415000000002</v>
      </c>
      <c r="C57" s="190" t="s">
        <v>21</v>
      </c>
      <c r="D57" s="190" t="s">
        <v>21</v>
      </c>
      <c r="E57" s="190" t="s">
        <v>21</v>
      </c>
      <c r="F57" s="191" t="s">
        <v>21</v>
      </c>
      <c r="G57" s="190" t="s">
        <v>21</v>
      </c>
      <c r="H57" s="190" t="s">
        <v>21</v>
      </c>
      <c r="I57" s="190" t="s">
        <v>21</v>
      </c>
      <c r="J57" s="190" t="s">
        <v>21</v>
      </c>
      <c r="K57" s="190" t="s">
        <v>21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  <c r="BY57" s="129"/>
      <c r="BZ57" s="129"/>
      <c r="CA57" s="129"/>
      <c r="CB57" s="129"/>
      <c r="CC57" s="129"/>
      <c r="CD57" s="129"/>
      <c r="CE57" s="129"/>
      <c r="CF57" s="129"/>
      <c r="CG57" s="129"/>
      <c r="CH57" s="129"/>
      <c r="CI57" s="129"/>
      <c r="CJ57" s="129"/>
      <c r="CK57" s="129"/>
      <c r="CL57" s="129"/>
      <c r="CM57" s="129"/>
      <c r="CN57" s="129"/>
      <c r="CO57" s="129"/>
      <c r="CP57" s="129"/>
      <c r="CQ57" s="129"/>
      <c r="CR57" s="129"/>
      <c r="CS57" s="129"/>
      <c r="CT57" s="129"/>
      <c r="CU57" s="129"/>
      <c r="CV57" s="129"/>
      <c r="CW57" s="129"/>
      <c r="CX57" s="129"/>
      <c r="CY57" s="129"/>
      <c r="CZ57" s="129"/>
      <c r="DA57" s="129"/>
      <c r="DB57" s="129"/>
      <c r="DC57" s="129"/>
      <c r="DD57" s="129"/>
      <c r="DE57" s="129"/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29"/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  <c r="FE57" s="129"/>
      <c r="FF57" s="129"/>
      <c r="FG57" s="129"/>
      <c r="FH57" s="129"/>
      <c r="FI57" s="129"/>
      <c r="FJ57" s="129"/>
      <c r="FK57" s="129"/>
      <c r="FL57" s="129"/>
      <c r="FM57" s="129"/>
      <c r="FN57" s="129"/>
      <c r="FO57" s="129"/>
      <c r="FP57" s="129"/>
      <c r="FQ57" s="129"/>
      <c r="FR57" s="129"/>
      <c r="FS57" s="129"/>
      <c r="FT57" s="129"/>
      <c r="FU57" s="129"/>
      <c r="FV57" s="129"/>
      <c r="FW57" s="129"/>
      <c r="FX57" s="129"/>
      <c r="FY57" s="129"/>
      <c r="FZ57" s="129"/>
      <c r="GA57" s="129"/>
      <c r="GB57" s="129"/>
      <c r="GC57" s="129"/>
      <c r="GD57" s="129"/>
      <c r="GE57" s="129"/>
      <c r="GF57" s="129"/>
      <c r="GG57" s="129"/>
      <c r="GH57" s="129"/>
      <c r="GI57" s="129"/>
      <c r="GJ57" s="129"/>
      <c r="GK57" s="129"/>
      <c r="GL57" s="129"/>
      <c r="GM57" s="129"/>
      <c r="GN57" s="129"/>
      <c r="GO57" s="129"/>
      <c r="GP57" s="129"/>
      <c r="GQ57" s="129"/>
      <c r="GR57" s="129"/>
      <c r="GS57" s="129"/>
      <c r="GT57" s="129"/>
      <c r="GU57" s="129"/>
      <c r="GV57" s="129"/>
      <c r="GW57" s="129"/>
      <c r="GX57" s="129"/>
      <c r="GY57" s="129"/>
      <c r="GZ57" s="129"/>
      <c r="HA57" s="129"/>
      <c r="HB57" s="129"/>
      <c r="HC57" s="129"/>
      <c r="HD57" s="129"/>
      <c r="HE57" s="129"/>
      <c r="HF57" s="129"/>
      <c r="HG57" s="129"/>
      <c r="HH57" s="129"/>
      <c r="HI57" s="129"/>
      <c r="HJ57" s="129"/>
      <c r="HK57" s="129"/>
      <c r="HL57" s="129"/>
      <c r="HM57" s="129"/>
      <c r="HN57" s="129"/>
      <c r="HO57" s="129"/>
      <c r="HP57" s="129"/>
      <c r="HQ57" s="129"/>
      <c r="HR57" s="129"/>
      <c r="HS57" s="129"/>
      <c r="HT57" s="129"/>
      <c r="HU57" s="129"/>
      <c r="HV57" s="129"/>
      <c r="HW57" s="129"/>
      <c r="HX57" s="129"/>
      <c r="HY57" s="129"/>
      <c r="HZ57" s="129"/>
      <c r="IA57" s="129"/>
      <c r="IB57" s="129"/>
      <c r="IC57" s="129"/>
      <c r="ID57" s="129"/>
      <c r="IE57" s="129"/>
      <c r="IF57" s="129"/>
      <c r="IG57" s="129"/>
      <c r="IH57" s="129"/>
      <c r="II57" s="129"/>
      <c r="IJ57" s="129"/>
      <c r="IK57" s="129"/>
      <c r="IL57" s="129"/>
      <c r="IM57" s="129"/>
      <c r="IN57" s="129"/>
      <c r="IO57" s="129"/>
      <c r="IP57" s="129"/>
      <c r="IQ57" s="129"/>
      <c r="IR57" s="129"/>
    </row>
    <row r="58" spans="1:252" ht="15" customHeight="1" thickTop="1">
      <c r="A58" s="93" t="s">
        <v>24</v>
      </c>
      <c r="B58" s="93"/>
      <c r="H58" s="93"/>
      <c r="I58" s="93"/>
      <c r="J58" s="93"/>
      <c r="K58" s="93"/>
      <c r="L58" s="93"/>
      <c r="M58" s="93"/>
    </row>
    <row r="59" spans="1:252">
      <c r="A59" s="93"/>
      <c r="B59" s="93"/>
      <c r="H59" s="93"/>
      <c r="I59" s="93"/>
      <c r="J59" s="93"/>
      <c r="K59" s="93"/>
      <c r="L59" s="93"/>
      <c r="M59" s="93"/>
    </row>
    <row r="60" spans="1:252" ht="15" customHeight="1">
      <c r="A60" s="93" t="s">
        <v>49</v>
      </c>
      <c r="B60" s="93"/>
      <c r="H60" s="93"/>
      <c r="I60" s="93"/>
      <c r="J60" s="93"/>
      <c r="K60" s="93"/>
      <c r="L60" s="93"/>
      <c r="M60" s="93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1:252" ht="15" customHeight="1">
      <c r="A61" s="93" t="s">
        <v>50</v>
      </c>
      <c r="B61" s="93"/>
      <c r="H61" s="93"/>
      <c r="I61" s="93"/>
      <c r="J61" s="93"/>
      <c r="K61" s="93"/>
      <c r="L61" s="93"/>
      <c r="M61" s="93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1:252" ht="15" customHeight="1">
      <c r="A62" s="93" t="s">
        <v>51</v>
      </c>
      <c r="B62" s="93"/>
      <c r="H62" s="93"/>
      <c r="I62" s="93"/>
      <c r="J62" s="93"/>
      <c r="K62" s="93"/>
      <c r="L62" s="93"/>
      <c r="M62" s="93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1:252" ht="15" customHeight="1">
      <c r="A63" s="93" t="s">
        <v>59</v>
      </c>
      <c r="B63" s="93"/>
      <c r="H63" s="93"/>
      <c r="I63" s="93"/>
      <c r="J63" s="93"/>
      <c r="K63" s="93"/>
      <c r="L63" s="93"/>
      <c r="M63" s="93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1:252" ht="15" customHeight="1">
      <c r="A64" s="93" t="s">
        <v>60</v>
      </c>
      <c r="B64" s="93"/>
      <c r="H64" s="93"/>
      <c r="I64" s="93"/>
      <c r="J64" s="93"/>
      <c r="K64" s="93"/>
      <c r="L64" s="93"/>
      <c r="M64" s="93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1:252" ht="15" customHeight="1">
      <c r="A65" s="93" t="s">
        <v>75</v>
      </c>
      <c r="B65" s="93"/>
      <c r="H65" s="93"/>
      <c r="I65" s="93"/>
      <c r="J65" s="93"/>
      <c r="K65" s="93"/>
      <c r="L65" s="93"/>
      <c r="M65" s="93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</row>
    <row r="66" spans="1:252" ht="15" customHeight="1">
      <c r="A66" s="93" t="s">
        <v>61</v>
      </c>
      <c r="B66" s="93"/>
      <c r="H66" s="93"/>
      <c r="I66" s="93"/>
      <c r="J66" s="93"/>
      <c r="K66" s="93"/>
      <c r="L66" s="93"/>
      <c r="M66" s="93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</row>
    <row r="67" spans="1:252">
      <c r="A67" s="93"/>
      <c r="B67" s="93"/>
      <c r="H67" s="93"/>
      <c r="I67" s="93"/>
      <c r="J67" s="93"/>
      <c r="K67" s="93"/>
      <c r="L67" s="93"/>
      <c r="M67" s="93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</row>
    <row r="68" spans="1:252" ht="15" customHeight="1">
      <c r="A68" s="192" t="s">
        <v>73</v>
      </c>
      <c r="B68" s="93"/>
      <c r="H68" s="93"/>
      <c r="I68" s="93"/>
      <c r="J68" s="93"/>
      <c r="K68" s="93"/>
      <c r="L68" s="93"/>
      <c r="M68" s="93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</row>
    <row r="69" spans="1:252">
      <c r="A69" s="93"/>
      <c r="B69" s="93"/>
      <c r="H69" s="93"/>
      <c r="I69" s="93"/>
      <c r="J69" s="93"/>
      <c r="K69" s="93"/>
      <c r="L69" s="93"/>
      <c r="M69" s="93"/>
    </row>
    <row r="70" spans="1:252">
      <c r="A70" s="93"/>
      <c r="B70" s="93"/>
      <c r="H70" s="93"/>
      <c r="I70" s="93"/>
      <c r="J70" s="93"/>
      <c r="K70" s="93"/>
      <c r="L70" s="93"/>
      <c r="M70" s="93"/>
    </row>
  </sheetData>
  <phoneticPr fontId="4" type="noConversion"/>
  <printOptions horizontalCentered="1"/>
  <pageMargins left="0.75" right="0.75" top="0.69930555555555596" bottom="0.44930555599999999" header="0" footer="0"/>
  <pageSetup scale="77" orientation="landscape" horizontalDpi="300" r:id="rId1"/>
  <headerFooter alignWithMargins="0"/>
  <ignoredErrors>
    <ignoredError sqref="E16" formula="1"/>
    <ignoredError sqref="A54:A55 A56:A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TableOfContents</vt:lpstr>
      <vt:lpstr>PccProc</vt:lpstr>
      <vt:lpstr>PccFresh</vt:lpstr>
      <vt:lpstr>Prunes</vt:lpstr>
      <vt:lpstr>Raisins</vt:lpstr>
      <vt:lpstr>PccFresh!Print_Area</vt:lpstr>
      <vt:lpstr>PccProc!Print_Area</vt:lpstr>
      <vt:lpstr>Prunes!Print_Area</vt:lpstr>
      <vt:lpstr>Raisins!Print_Area</vt:lpstr>
      <vt:lpstr>PccFresh!Print_Titles</vt:lpstr>
      <vt:lpstr>PccProc!Print_Titles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Dried fruit: Per capita availability</dc:title>
  <dc:subject>Agricultural economics</dc:subject>
  <dc:creator>Andrzej Blazejczyk; Linda Kantor</dc:creator>
  <cp:keywords>Dried fruit, food consumption, food availability, per capita, apples, apricots, dates, figs, peaches, pears, prunes, raisins,  U.S. Department of Agriculture, USDA, Economic Research Service, ERS</cp:keywords>
  <cp:lastModifiedBy>Blazejczyk, Andrzej - REE-ERS</cp:lastModifiedBy>
  <cp:lastPrinted>2012-06-11T20:26:52Z</cp:lastPrinted>
  <dcterms:created xsi:type="dcterms:W3CDTF">1999-06-07T18:26:09Z</dcterms:created>
  <dcterms:modified xsi:type="dcterms:W3CDTF">2023-04-10T20:28:12Z</dcterms:modified>
  <cp:category>Food Availability</cp:category>
</cp:coreProperties>
</file>