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24" windowWidth="13800" windowHeight="697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<sst xmlns="http://schemas.openxmlformats.org/spreadsheetml/2006/main" count="84" uniqueCount="75">
  <si>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</si>
  <si>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</si>
  <si>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</si>
  <si>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</si>
  <si>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</si>
  <si>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</si>
  <si>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</si>
  <si>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</si>
  <si>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</si>
  <si>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</si>
  <si>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</si>
  <si>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</si>
  <si>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</si>
  <si>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</si>
  <si>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</si>
  <si>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</si>
  <si>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</si>
  <si>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</si>
  <si>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</si>
  <si>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</si>
  <si>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</si>
  <si>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</si>
  <si>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</si>
  <si>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</si>
  <si>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</si>
  <si>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</si>
  <si>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</si>
  <si>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</si>
  <si>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</si>
  <si>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</si>
  <si>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</si>
  <si>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</si>
  <si>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</si>
  <si>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</si>
  <si>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</si>
  <si>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</si>
  <si>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</si>
  <si>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</si>
  <si>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</si>
  <si>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</si>
  <si>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</si>
  <si>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</si>
  <si>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</si>
  <si>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</si>
  <si>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</si>
  <si>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</si>
  <si>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</si>
  <si>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</si>
  <si>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</si>
  <si>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</si>
  <si>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</si>
  <si>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</si>
  <si>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</si>
  <si>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</si>
  <si>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</si>
  <si>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</si>
  <si>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</si>
  <si>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</si>
  <si>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</si>
  <si>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</si>
  <si>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</si>
  <si>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</si>
  <si>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</si>
  <si>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</si>
  <si>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</si>
  <si>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</si>
  <si>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</si>
  <si>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</si>
  <si>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</si>
  <si>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</si>
  <si>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</si>
  <si>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</si>
  <si>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January 30, 2014 2/</t>
  </si>
  <si>
    <t>January 31, 2013 2/</t>
  </si>
  <si>
    <t>Last updated February 10,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</si>
</sst>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6" activePane="bottomLeft" state="frozen"/>
      <selection pane="topLeft" activeCell="A1" sqref="A1"/>
      <selection pane="bottomLeft" activeCell="C63" sqref="C6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30.700000000000003</v>
      </c>
      <c r="D9" s="58">
        <f>D10+D11+D12</f>
        <v>35.9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1.1+24.8</f>
        <v>25.900000000000002</v>
      </c>
      <c r="D10" s="38">
        <f>1.8+31.5</f>
        <v>33.3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v>1</v>
      </c>
      <c r="D11" s="38">
        <v>0.6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f>0.5+3.3</f>
        <v>3.8</v>
      </c>
      <c r="D12" s="38">
        <f>0.4+1.6</f>
        <v>2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334.3</v>
      </c>
      <c r="D14" s="58">
        <f>D15+D16+D17+D18</f>
        <v>407.29999999999995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4.4</v>
      </c>
      <c r="D15" s="58">
        <v>2.9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73+160.2</f>
        <v>233.2</v>
      </c>
      <c r="D16" s="58">
        <f>55.2+210.5</f>
        <v>265.7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v>65.7</v>
      </c>
      <c r="D17" s="58">
        <f>55.9+37.9</f>
        <v>93.8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15.4+15.6</f>
        <v>31</v>
      </c>
      <c r="D18" s="58">
        <f>33.9+11</f>
        <v>44.9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45+243.5+C15-C17+C32</f>
        <v>416.79999999999995</v>
      </c>
      <c r="D20" s="58">
        <f>171.5+159+D15-D17+D32</f>
        <v>291.09999999999997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f>0.5+6.6</f>
        <v>7.1</v>
      </c>
      <c r="D21" s="38">
        <v>5.5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40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0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f>3.3+10.4</f>
        <v>13.7</v>
      </c>
      <c r="D24" s="58">
        <f>4+7.5</f>
        <v>11.5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26.3+48.1</f>
        <v>74.4</v>
      </c>
      <c r="D25" s="58">
        <f>24+30</f>
        <v>54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1.2</v>
      </c>
      <c r="D26" s="38">
        <v>2.6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2.4</v>
      </c>
      <c r="D27" s="38">
        <v>1.5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8.8+45</f>
        <v>53.8</v>
      </c>
      <c r="D29" s="58">
        <f>21.7+55.4</f>
        <v>77.1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5.2</v>
      </c>
      <c r="D30" s="38">
        <v>3.9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1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102+87.6</f>
        <v>189.6</v>
      </c>
      <c r="D32" s="38">
        <f>5+46.5</f>
        <v>51.5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28.399999999999977</v>
      </c>
      <c r="D33" s="54">
        <f t="shared" si="0"/>
        <v>83.49999999999997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13.1+76.8</f>
        <v>89.89999999999999</v>
      </c>
      <c r="D35" s="58">
        <f>40.7+116.7</f>
        <v>157.4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f>11+41.7</f>
        <v>52.7</v>
      </c>
      <c r="D37" s="38">
        <f>19+60.7</f>
        <v>79.7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2.9</v>
      </c>
      <c r="D38" s="38">
        <v>2.4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f>1.6+4.4</f>
        <v>6</v>
      </c>
      <c r="D39" s="58">
        <f>1.3+11.8</f>
        <v>13.100000000000001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27.4</v>
      </c>
      <c r="D40" s="38">
        <v>35.5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18.3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0.8</v>
      </c>
      <c r="D43" s="38">
        <v>4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C35-SUM(C36:C44)+0.1</f>
        <v>0.19999999999999432</v>
      </c>
      <c r="D45" s="54">
        <f>D35-SUM(D36:D44)</f>
        <v>4.399999999999977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276.3+845.6</f>
        <v>1121.9</v>
      </c>
      <c r="D47" s="58">
        <f>274.9+1031.9</f>
        <v>1306.8000000000002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3.5</v>
      </c>
      <c r="D48" s="38">
        <v>3.9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</v>
      </c>
      <c r="D49" s="38">
        <v>0.1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23.4+68.8</f>
        <v>92.19999999999999</v>
      </c>
      <c r="D50" s="58">
        <f>30.9+75</f>
        <v>105.9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v>33.8</v>
      </c>
      <c r="D51" s="58">
        <v>91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14.2+31.9</f>
        <v>46.099999999999994</v>
      </c>
      <c r="D52" s="58">
        <f>18+43.3</f>
        <v>61.3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4.4</v>
      </c>
      <c r="D53" s="38">
        <v>1.2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34.6</v>
      </c>
      <c r="D54" s="58">
        <v>50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26.2+29.8</f>
        <v>56</v>
      </c>
      <c r="D55" s="58">
        <f>5.2+44.9</f>
        <v>50.1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33.9+171.1</f>
        <v>205</v>
      </c>
      <c r="D56" s="58">
        <f>41.4+171.6</f>
        <v>213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23+45.4</f>
        <v>68.4</v>
      </c>
      <c r="D57" s="58">
        <f>8.4+60.1</f>
        <v>68.5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0.6</v>
      </c>
      <c r="D58" s="38">
        <v>0.7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1.4</v>
      </c>
      <c r="D59" s="38">
        <v>2.7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151.3+369.7</f>
        <v>521</v>
      </c>
      <c r="D60" s="58">
        <f>155.9+368.4</f>
        <v>524.3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2.8</v>
      </c>
      <c r="D61" s="38">
        <v>3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</v>
      </c>
      <c r="D62" s="39">
        <f>6.1+33.2</f>
        <v>39.300000000000004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f>2.7+2.5</f>
        <v>5.2</v>
      </c>
      <c r="D63" s="38">
        <f>3.8+18.6</f>
        <v>22.400000000000002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33.1</v>
      </c>
      <c r="D64" s="59">
        <v>66.2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3.800000000000182</v>
      </c>
      <c r="D65" s="60">
        <f>D47-SUM(D48:D64)</f>
        <v>3.2000000000000455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58.1</v>
      </c>
      <c r="D67" s="41">
        <v>17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584.7+1458.5</f>
        <v>2043.2</v>
      </c>
      <c r="D69" s="42">
        <f>600.5+1609.3</f>
        <v>2209.8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2014-02-11T20:09:06Z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