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65" yWindow="540" windowWidth="14340" windowHeight="9405" firstSheet="1" activeTab="1"/>
  </bookViews>
  <sheets>
    <sheet name="Read Me" sheetId="7" r:id="rId1"/>
    <sheet name="V. parahaemolyticus mean COI" sheetId="4" r:id="rId2"/>
    <sheet name="low" sheetId="5" r:id="rId3"/>
    <sheet name="high" sheetId="6" r:id="rId4"/>
    <sheet name="V. parahaemolyticus assumptions" sheetId="1" r:id="rId5"/>
  </sheets>
  <definedNames>
    <definedName name="_xlnm.Print_Area" localSheetId="4">'V. parahaemolyticus assumptions'!$A$1:$J$39</definedName>
    <definedName name="_xlnm.Print_Area" localSheetId="1">'V. parahaemolyticus mean COI'!$A$1:$K$23</definedName>
  </definedNames>
  <calcPr calcId="145621"/>
</workbook>
</file>

<file path=xl/calcChain.xml><?xml version="1.0" encoding="utf-8"?>
<calcChain xmlns="http://schemas.openxmlformats.org/spreadsheetml/2006/main">
  <c r="J16" i="4" l="1"/>
  <c r="H18" i="4"/>
  <c r="J16" i="6" l="1"/>
  <c r="J20" i="6" s="1"/>
  <c r="J16" i="5"/>
  <c r="J20" i="5" s="1"/>
  <c r="I18" i="6" l="1"/>
  <c r="H18" i="6"/>
  <c r="G18" i="6"/>
  <c r="F18" i="6"/>
  <c r="F20" i="6" s="1"/>
  <c r="H13" i="6"/>
  <c r="I12" i="6"/>
  <c r="H12" i="6"/>
  <c r="G12" i="6"/>
  <c r="I11" i="6"/>
  <c r="H11" i="6"/>
  <c r="G11" i="6"/>
  <c r="I10" i="6"/>
  <c r="H10" i="6"/>
  <c r="G10" i="6"/>
  <c r="E6" i="6"/>
  <c r="I18" i="5"/>
  <c r="H18" i="5"/>
  <c r="G18" i="5"/>
  <c r="F18" i="5"/>
  <c r="F20" i="5" s="1"/>
  <c r="H13" i="5"/>
  <c r="I12" i="5"/>
  <c r="H12" i="5"/>
  <c r="G12" i="5"/>
  <c r="I11" i="5"/>
  <c r="H11" i="5"/>
  <c r="G11" i="5"/>
  <c r="I10" i="5"/>
  <c r="H10" i="5"/>
  <c r="G10" i="5"/>
  <c r="E6" i="5"/>
  <c r="I14" i="5" l="1"/>
  <c r="I20" i="5" s="1"/>
  <c r="I14" i="6"/>
  <c r="I20" i="6" s="1"/>
  <c r="H14" i="6"/>
  <c r="H20" i="6" s="1"/>
  <c r="G14" i="5"/>
  <c r="G20" i="5" s="1"/>
  <c r="H14" i="5"/>
  <c r="H20" i="5" s="1"/>
  <c r="G14" i="6"/>
  <c r="G20" i="6" s="1"/>
  <c r="E22" i="6" l="1"/>
  <c r="E22" i="5"/>
  <c r="G18" i="4"/>
  <c r="I18" i="4"/>
  <c r="F18" i="4"/>
  <c r="F20" i="4" s="1"/>
  <c r="J20" i="4" l="1"/>
  <c r="E6" i="4"/>
  <c r="G26" i="1"/>
  <c r="H26" i="1"/>
  <c r="I26" i="1"/>
  <c r="H10" i="4" l="1"/>
  <c r="I10" i="4"/>
  <c r="H11" i="4"/>
  <c r="I11" i="4"/>
  <c r="H12" i="4"/>
  <c r="I12" i="4"/>
  <c r="H13" i="4"/>
  <c r="G12" i="4"/>
  <c r="G11" i="4"/>
  <c r="G10" i="4"/>
  <c r="H14" i="4" l="1"/>
  <c r="H20" i="4" s="1"/>
  <c r="G14" i="4"/>
  <c r="G20" i="4" s="1"/>
  <c r="I14" i="4"/>
  <c r="I20" i="4" s="1"/>
  <c r="E22" i="4" l="1"/>
</calcChain>
</file>

<file path=xl/sharedStrings.xml><?xml version="1.0" encoding="utf-8"?>
<sst xmlns="http://schemas.openxmlformats.org/spreadsheetml/2006/main" count="141" uniqueCount="60">
  <si>
    <t>Cost component</t>
  </si>
  <si>
    <t>Number of cases</t>
  </si>
  <si>
    <t>low</t>
  </si>
  <si>
    <t>mean</t>
  </si>
  <si>
    <t>high</t>
  </si>
  <si>
    <t>Medical</t>
  </si>
  <si>
    <t>Average visits per case</t>
  </si>
  <si>
    <t>Average cost per visit</t>
  </si>
  <si>
    <t>Outpatient clinic visits</t>
  </si>
  <si>
    <t>Hospitalizations</t>
  </si>
  <si>
    <t>Average admissions per case</t>
  </si>
  <si>
    <t>Average cost per hospitalization</t>
  </si>
  <si>
    <t>Producivity loss, non-fatal cases</t>
  </si>
  <si>
    <t>Proportion of cases employed</t>
  </si>
  <si>
    <t>Average number of work days lost</t>
  </si>
  <si>
    <t>Average daily earnings</t>
  </si>
  <si>
    <t>Premature death</t>
  </si>
  <si>
    <t>low value per death</t>
  </si>
  <si>
    <t>mean value per death</t>
  </si>
  <si>
    <t>high value per death</t>
  </si>
  <si>
    <t>Death</t>
  </si>
  <si>
    <t>Hospitalized (non-sepsis)</t>
  </si>
  <si>
    <t xml:space="preserve">Total </t>
  </si>
  <si>
    <t>Hospitalized without sepsis</t>
  </si>
  <si>
    <t>Emergency room visits</t>
  </si>
  <si>
    <t>Total medical costs</t>
  </si>
  <si>
    <t>Mortality</t>
  </si>
  <si>
    <t>Mean estimates, 2013</t>
  </si>
  <si>
    <t>Total costs by outcome</t>
  </si>
  <si>
    <t>High estimates, 2013</t>
  </si>
  <si>
    <t>Low estimates, 2013</t>
  </si>
  <si>
    <t xml:space="preserve">Sources: </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</si>
  <si>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 and</t>
    </r>
  </si>
  <si>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</si>
  <si>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r>
      <t xml:space="preserve">Cost of foodborne illness estimates for </t>
    </r>
    <r>
      <rPr>
        <b/>
        <i/>
        <sz val="11"/>
        <color theme="1"/>
        <rFont val="Calibri"/>
        <family val="2"/>
        <scheme val="minor"/>
      </rPr>
      <t xml:space="preserve">Vibrio parahaemolyticus </t>
    </r>
  </si>
  <si>
    <t>Source: This spreadsheet is based on:</t>
  </si>
  <si>
    <t>Per case assumptions, 2013 (in 2013 dollars)</t>
  </si>
  <si>
    <r>
      <t xml:space="preserve">Low, Mean, and High Estimates of the Annual Cost of Foodborne Illnesses Caused by </t>
    </r>
    <r>
      <rPr>
        <b/>
        <i/>
        <sz val="11"/>
        <color theme="1"/>
        <rFont val="Calibri"/>
        <family val="2"/>
        <scheme val="minor"/>
      </rPr>
      <t>Vibrio parahaemolyticus</t>
    </r>
  </si>
  <si>
    <t>ERS has developed similar Excel files for each of 15 major foodborne pathogens. The U.S. Centers for Disease Control and Prevention estimates that these 15 pathogens cause over 95 percent of the foodborne illnesses, hospitalizations and deaths each year in the U.S. for which a pathogen cause can be identified.</t>
  </si>
  <si>
    <r>
      <rPr>
        <i/>
        <sz val="11"/>
        <color theme="1"/>
        <rFont val="Calibri"/>
        <family val="2"/>
        <scheme val="minor"/>
      </rPr>
      <t>Cite as:</t>
    </r>
    <r>
      <rPr>
        <sz val="11"/>
        <color theme="1"/>
        <rFont val="Calibri"/>
        <family val="2"/>
        <scheme val="minor"/>
      </rPr>
      <t xml:space="preserve">  Economic Research Service (ERS), U.S. Department of Agriculture (USDA). Cost Estimates of Foodborne Illnesses. http://ers.usda.gov/data-products/cost-estimates-of-foodborne-illnesses.aspx (2014). </t>
    </r>
  </si>
  <si>
    <t>Didn't visit physician; recovered</t>
  </si>
  <si>
    <t>Visited physician; recovered</t>
  </si>
  <si>
    <r>
      <t xml:space="preserve">This Excel file reports the USDA Economic Research Service estimates of the annual cost of foodborne illnesses for </t>
    </r>
    <r>
      <rPr>
        <i/>
        <sz val="11"/>
        <color theme="1"/>
        <rFont val="Calibri"/>
        <family val="2"/>
        <scheme val="minor"/>
      </rPr>
      <t>Vibrio parahaemolyticus</t>
    </r>
    <r>
      <rPr>
        <sz val="11"/>
        <color theme="1"/>
        <rFont val="Calibri"/>
        <family val="2"/>
        <scheme val="minor"/>
      </rPr>
      <t xml:space="preserve"> in the U.S.  </t>
    </r>
  </si>
  <si>
    <t>This Excel file contains 3 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</si>
  <si>
    <r>
      <t>Health outcome</t>
    </r>
    <r>
      <rPr>
        <b/>
        <sz val="11"/>
        <color theme="1"/>
        <rFont val="Calibri"/>
        <family val="2"/>
        <scheme val="minor"/>
      </rPr>
      <t>s</t>
    </r>
  </si>
  <si>
    <t>Cases by outcome</t>
  </si>
  <si>
    <t>Medical costs</t>
  </si>
  <si>
    <t>Physician office visits</t>
  </si>
  <si>
    <t>Productivity loss, nonfatal cases</t>
  </si>
  <si>
    <t>Total cost of illness</t>
  </si>
  <si>
    <t>Post-hospitalization recovery (non-sepsis)</t>
  </si>
  <si>
    <r>
      <t xml:space="preserve">Note: In each pathogen Excel file, the spreadsheets for low, mean, and high costs of foodborne illness are linked to the spreadsheet with assumptions used in estimating cost-of-illness estimates for that pathogen.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VSL Excel spreadsheet provided as part of this data product. </t>
    </r>
    <r>
      <rPr>
        <sz val="11"/>
        <color theme="1"/>
        <rFont val="Calibri"/>
        <family val="2"/>
        <scheme val="minor"/>
      </rPr>
      <t>See the Documentation page of this data product for further guidance.</t>
    </r>
  </si>
  <si>
    <t>Note: Users may change the assumptions in this worksheet to conduct sensitivity analysis on the influence of specific per-case assumptions. They may also update per-case costs in this worksheet for inflation and income growth by using information from the Consumer Price Indexes Excel spreadsheet and the VSL Excel spreadsheet provided as part of this data product. See the Documentation page of this data product for further guidance.</t>
  </si>
  <si>
    <t xml:space="preserve">ERS's mean estimate of the total annual cost of foodborne illness from Vibrio parahaemolyticus in 2013 dollars is $40,682,312. </t>
  </si>
  <si>
    <t>Citation: Economic Research Service (ERS), U.S. Department of Agriculture (USDA). Cost Estimates of Foodborne Illnesses. http://ers.usda.gov/data-products/cost-estimates-of-foodborne-illnesses.aspx.</t>
  </si>
  <si>
    <t>Non-hospitalized</t>
  </si>
  <si>
    <t>ERS's low estimate of the total annual cost of foodborne illness from Vibrio parahaemolyticus in 2013 dollars is $3,147,956.</t>
  </si>
  <si>
    <t>ERS's high estimate of the total annual cost of foodborne illness from Vibrio parahaemolyticus in 2013 dollars is $157,326,138.</t>
  </si>
  <si>
    <t>Medical Ccsts</t>
  </si>
  <si>
    <t>Total cost per case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</si>
</sst>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00"/>
    <numFmt numFmtId="165" formatCode="&quot;$&quot;#,##0"/>
    <numFmt numFmtId="166" formatCode="_(* #,##0_);_(* \(#,##0\);_(* &quot;-&quot;??_);_(@_)"/>
  </numFmts>
  <fonts count="14" x14ac:knownFonts="1">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11"/>
      <color theme="1"/>
      <name val="Calibri"/>
      <family val="2"/>
      <scheme val="minor"/>
    </font>
    <font>
      <b/>
      <sz val="9"/>
      <color theme="1"/>
      <name val="Calibri"/>
      <family val="2"/>
      <scheme val="minor"/>
    </font>
    <font>
      <sz val="9"/>
      <color theme="1"/>
      <name val="Calibri"/>
      <family val="2"/>
      <scheme val="minor"/>
    </font>
    <font>
      <i/>
      <u/>
      <sz val="11"/>
      <color theme="1"/>
      <name val="Calibri"/>
      <family val="2"/>
      <scheme val="minor"/>
    </font>
    <font>
      <b/>
      <i/>
      <sz val="11"/>
      <color theme="1"/>
      <name val="Calibri"/>
      <family val="2"/>
      <scheme val="minor"/>
    </font>
    <font>
      <b/>
      <sz val="12"/>
      <color theme="1"/>
      <name val="Calibri"/>
      <family val="2"/>
      <scheme val="minor"/>
    </font>
    <font>
      <sz val="11"/>
      <color rgb="FF000000"/>
      <name val="Calibri"/>
      <family val="2"/>
      <scheme val="minor"/>
    </font>
    <font>
      <i/>
      <sz val="10"/>
      <color theme="1"/>
      <name val="Calibri"/>
      <family val="2"/>
      <scheme val="minor"/>
    </font>
    <font>
      <sz val="11"/>
      <color theme="1"/>
      <name val="Times New Roman"/>
      <family val="1"/>
    </font>
    <font>
      <b/>
      <sz val="10"/>
      <color theme="1"/>
      <name val="Calibri"/>
      <family val="2"/>
      <scheme val="minor"/>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s>
  <cellStyleXfs count="9">
    <xf numFmtId="0" fontId="0"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3" fontId="4" fillId="0" borderId="0" applyFont="0" applyFill="0" applyBorder="0" applyAlignment="0" applyProtection="0"/>
  </cellStyleXfs>
  <cellXfs count="116">
    <xf numFmtId="0" fontId="0" fillId="0" borderId="0" xfId="0"/>
    <xf numFmtId="0" fontId="1" fillId="0" borderId="0" xfId="0" applyFont="1"/>
    <xf numFmtId="0" fontId="3" fillId="0" borderId="0" xfId="1" applyFill="1" applyBorder="1" applyAlignment="1">
      <alignment wrapText="1"/>
    </xf>
    <xf numFmtId="0" fontId="3" fillId="0" borderId="0" xfId="1" applyFont="1" applyFill="1" applyBorder="1" applyAlignment="1">
      <alignment wrapText="1"/>
    </xf>
    <xf numFmtId="165" fontId="0" fillId="0" borderId="0" xfId="0" applyNumberFormat="1"/>
    <xf numFmtId="0" fontId="0" fillId="0" borderId="1" xfId="0" applyBorder="1"/>
    <xf numFmtId="0" fontId="0" fillId="0" borderId="0" xfId="0" applyBorder="1"/>
    <xf numFmtId="0" fontId="0" fillId="0" borderId="3" xfId="0" applyBorder="1"/>
    <xf numFmtId="0" fontId="0" fillId="0" borderId="5" xfId="0" applyBorder="1"/>
    <xf numFmtId="0" fontId="0" fillId="0" borderId="7" xfId="0" applyBorder="1"/>
    <xf numFmtId="0" fontId="0" fillId="0" borderId="8" xfId="0" applyBorder="1"/>
    <xf numFmtId="0" fontId="0" fillId="0" borderId="9" xfId="0" applyBorder="1"/>
    <xf numFmtId="0" fontId="0" fillId="0" borderId="3" xfId="0" applyBorder="1" applyAlignment="1">
      <alignment horizontal="center"/>
    </xf>
    <xf numFmtId="0" fontId="0" fillId="0" borderId="15" xfId="0" applyBorder="1"/>
    <xf numFmtId="10" fontId="0" fillId="0" borderId="0" xfId="0" applyNumberFormat="1" applyBorder="1"/>
    <xf numFmtId="165" fontId="0" fillId="0" borderId="0" xfId="0" applyNumberFormat="1" applyBorder="1"/>
    <xf numFmtId="165" fontId="0" fillId="0" borderId="3" xfId="0" applyNumberFormat="1" applyBorder="1"/>
    <xf numFmtId="165" fontId="0" fillId="0" borderId="4" xfId="0" applyNumberFormat="1" applyBorder="1"/>
    <xf numFmtId="10" fontId="0" fillId="0" borderId="8" xfId="0" applyNumberFormat="1" applyBorder="1"/>
    <xf numFmtId="165" fontId="0" fillId="0" borderId="8" xfId="0" applyNumberFormat="1" applyBorder="1"/>
    <xf numFmtId="165" fontId="0" fillId="0" borderId="1" xfId="0" applyNumberFormat="1" applyBorder="1"/>
    <xf numFmtId="165" fontId="0" fillId="0" borderId="15" xfId="0" applyNumberFormat="1" applyBorder="1"/>
    <xf numFmtId="165" fontId="0" fillId="0" borderId="13" xfId="0" applyNumberFormat="1" applyBorder="1"/>
    <xf numFmtId="0" fontId="0" fillId="0" borderId="10" xfId="0" applyBorder="1"/>
    <xf numFmtId="10" fontId="0" fillId="0" borderId="10" xfId="0" applyNumberFormat="1" applyBorder="1"/>
    <xf numFmtId="10" fontId="0" fillId="0" borderId="5" xfId="0" applyNumberFormat="1" applyBorder="1"/>
    <xf numFmtId="10" fontId="0" fillId="0" borderId="14" xfId="0" applyNumberFormat="1" applyBorder="1"/>
    <xf numFmtId="165" fontId="0" fillId="0" borderId="14" xfId="0" applyNumberFormat="1" applyBorder="1"/>
    <xf numFmtId="165" fontId="0" fillId="0" borderId="10" xfId="0" applyNumberFormat="1" applyBorder="1"/>
    <xf numFmtId="166" fontId="0" fillId="0" borderId="0" xfId="8" applyNumberFormat="1" applyFont="1" applyBorder="1"/>
    <xf numFmtId="166" fontId="0" fillId="0" borderId="3" xfId="8" applyNumberFormat="1" applyFont="1" applyBorder="1"/>
    <xf numFmtId="0" fontId="0" fillId="0" borderId="10" xfId="0" quotePrefix="1" applyBorder="1"/>
    <xf numFmtId="0" fontId="0" fillId="0" borderId="0" xfId="0" quotePrefix="1" applyBorder="1"/>
    <xf numFmtId="0" fontId="0" fillId="0" borderId="13" xfId="0" applyFill="1" applyBorder="1"/>
    <xf numFmtId="0" fontId="0" fillId="0" borderId="9" xfId="0" applyFill="1" applyBorder="1"/>
    <xf numFmtId="166" fontId="0" fillId="0" borderId="8" xfId="8" applyNumberFormat="1" applyFont="1" applyBorder="1"/>
    <xf numFmtId="0" fontId="5" fillId="0" borderId="0" xfId="0" applyFont="1"/>
    <xf numFmtId="0" fontId="5" fillId="0" borderId="9" xfId="0" applyFont="1" applyBorder="1" applyAlignment="1"/>
    <xf numFmtId="0" fontId="6" fillId="0" borderId="0" xfId="0" applyFont="1"/>
    <xf numFmtId="0" fontId="6" fillId="0" borderId="0" xfId="0" applyFont="1" applyBorder="1"/>
    <xf numFmtId="164" fontId="6" fillId="0" borderId="0" xfId="0" applyNumberFormat="1" applyFont="1" applyBorder="1"/>
    <xf numFmtId="3" fontId="0" fillId="0" borderId="3" xfId="0" applyNumberFormat="1" applyBorder="1" applyAlignment="1">
      <alignment horizontal="center"/>
    </xf>
    <xf numFmtId="3" fontId="6" fillId="0" borderId="0" xfId="0" applyNumberFormat="1" applyFont="1"/>
    <xf numFmtId="3" fontId="6" fillId="0" borderId="3" xfId="0" applyNumberFormat="1" applyFont="1" applyBorder="1"/>
    <xf numFmtId="2" fontId="6" fillId="0" borderId="0" xfId="0" applyNumberFormat="1" applyFont="1" applyBorder="1"/>
    <xf numFmtId="1" fontId="6" fillId="0" borderId="0" xfId="0" applyNumberFormat="1" applyFont="1" applyBorder="1"/>
    <xf numFmtId="0" fontId="6" fillId="0" borderId="8" xfId="0" applyFont="1" applyBorder="1"/>
    <xf numFmtId="164" fontId="6" fillId="0" borderId="8" xfId="0" applyNumberFormat="1" applyFont="1" applyBorder="1"/>
    <xf numFmtId="164" fontId="6" fillId="0" borderId="3" xfId="0" applyNumberFormat="1" applyFont="1" applyBorder="1"/>
    <xf numFmtId="0" fontId="0" fillId="0" borderId="4" xfId="0" applyBorder="1"/>
    <xf numFmtId="165" fontId="0" fillId="0" borderId="5" xfId="0" applyNumberFormat="1" applyBorder="1"/>
    <xf numFmtId="165" fontId="0" fillId="0" borderId="7" xfId="0" applyNumberFormat="1" applyBorder="1"/>
    <xf numFmtId="0" fontId="6" fillId="0" borderId="3" xfId="0" applyFont="1" applyBorder="1"/>
    <xf numFmtId="2" fontId="6" fillId="0" borderId="3" xfId="0" applyNumberFormat="1" applyFont="1" applyBorder="1"/>
    <xf numFmtId="1" fontId="6" fillId="0" borderId="3" xfId="0" applyNumberFormat="1" applyFont="1" applyBorder="1"/>
    <xf numFmtId="0" fontId="6" fillId="0" borderId="10" xfId="0" applyFont="1" applyBorder="1"/>
    <xf numFmtId="0" fontId="6" fillId="0" borderId="5" xfId="0" applyFont="1" applyBorder="1"/>
    <xf numFmtId="164" fontId="6" fillId="0" borderId="10" xfId="0" applyNumberFormat="1" applyFont="1" applyBorder="1"/>
    <xf numFmtId="164" fontId="6" fillId="0" borderId="7" xfId="0" applyNumberFormat="1" applyFont="1" applyBorder="1"/>
    <xf numFmtId="0" fontId="6" fillId="0" borderId="16" xfId="0" applyFont="1" applyBorder="1"/>
    <xf numFmtId="0" fontId="0" fillId="0" borderId="16" xfId="0" applyBorder="1"/>
    <xf numFmtId="0" fontId="6" fillId="0" borderId="17" xfId="0" applyFont="1" applyBorder="1"/>
    <xf numFmtId="3" fontId="6" fillId="0" borderId="8" xfId="0" applyNumberFormat="1" applyFont="1" applyBorder="1"/>
    <xf numFmtId="0" fontId="6" fillId="0" borderId="7" xfId="0" applyFont="1" applyBorder="1"/>
    <xf numFmtId="164" fontId="6" fillId="0" borderId="18" xfId="0" applyNumberFormat="1" applyFont="1" applyBorder="1"/>
    <xf numFmtId="0" fontId="0" fillId="0" borderId="14" xfId="0" applyBorder="1"/>
    <xf numFmtId="0" fontId="0" fillId="0" borderId="0" xfId="0" applyFont="1"/>
    <xf numFmtId="0" fontId="0" fillId="0" borderId="0" xfId="0" applyFont="1" applyFill="1"/>
    <xf numFmtId="165" fontId="0" fillId="0" borderId="18" xfId="0" applyNumberFormat="1" applyBorder="1"/>
    <xf numFmtId="165" fontId="0" fillId="0" borderId="16" xfId="0" applyNumberFormat="1" applyBorder="1"/>
    <xf numFmtId="0" fontId="0" fillId="0" borderId="19" xfId="0" applyBorder="1"/>
    <xf numFmtId="165" fontId="0" fillId="0" borderId="17" xfId="0" applyNumberFormat="1" applyBorder="1"/>
    <xf numFmtId="0" fontId="0" fillId="0" borderId="3" xfId="0" quotePrefix="1" applyBorder="1"/>
    <xf numFmtId="0" fontId="0" fillId="0" borderId="5" xfId="0" quotePrefix="1" applyBorder="1"/>
    <xf numFmtId="0" fontId="0" fillId="0" borderId="17" xfId="0" applyBorder="1"/>
    <xf numFmtId="0" fontId="0" fillId="0" borderId="1" xfId="0" applyFont="1" applyBorder="1"/>
    <xf numFmtId="164" fontId="6" fillId="0" borderId="5" xfId="0" applyNumberFormat="1" applyFont="1" applyBorder="1"/>
    <xf numFmtId="0" fontId="1" fillId="0" borderId="0" xfId="0" applyFont="1" applyAlignment="1">
      <alignment vertical="center"/>
    </xf>
    <xf numFmtId="0" fontId="7" fillId="0" borderId="0" xfId="0" applyFont="1"/>
    <xf numFmtId="0" fontId="0" fillId="0" borderId="0" xfId="0" applyAlignment="1">
      <alignment vertical="center" wrapText="1"/>
    </xf>
    <xf numFmtId="0" fontId="0" fillId="0" borderId="0" xfId="0" applyAlignment="1">
      <alignment horizontal="left" vertical="top" wrapText="1"/>
    </xf>
    <xf numFmtId="0" fontId="8" fillId="0" borderId="0" xfId="0" applyFont="1" applyAlignment="1"/>
    <xf numFmtId="0" fontId="8" fillId="0" borderId="0" xfId="0" applyFont="1"/>
    <xf numFmtId="0" fontId="1" fillId="0" borderId="2" xfId="0" applyFont="1" applyBorder="1" applyAlignment="1">
      <alignment horizontal="center"/>
    </xf>
    <xf numFmtId="0" fontId="1" fillId="0" borderId="11" xfId="0" applyFont="1" applyBorder="1"/>
    <xf numFmtId="0" fontId="1" fillId="0" borderId="2" xfId="0" applyFont="1" applyBorder="1"/>
    <xf numFmtId="0" fontId="9" fillId="0" borderId="0" xfId="0" applyFont="1"/>
    <xf numFmtId="0" fontId="1" fillId="0" borderId="6" xfId="0" applyFont="1" applyBorder="1" applyAlignment="1">
      <alignment wrapText="1"/>
    </xf>
    <xf numFmtId="0" fontId="1" fillId="0" borderId="11" xfId="0" applyFont="1" applyBorder="1" applyAlignment="1">
      <alignment wrapText="1"/>
    </xf>
    <xf numFmtId="0" fontId="1" fillId="0" borderId="2" xfId="0" applyFont="1" applyBorder="1" applyAlignment="1">
      <alignment wrapText="1"/>
    </xf>
    <xf numFmtId="0" fontId="1" fillId="0" borderId="10" xfId="0" applyFont="1" applyBorder="1"/>
    <xf numFmtId="0" fontId="1" fillId="0" borderId="0" xfId="0" applyFont="1" applyFill="1"/>
    <xf numFmtId="0" fontId="1" fillId="0" borderId="16" xfId="0" applyFont="1" applyFill="1" applyBorder="1"/>
    <xf numFmtId="0" fontId="1" fillId="0" borderId="0" xfId="0" applyFont="1" applyAlignment="1"/>
    <xf numFmtId="0" fontId="1" fillId="0" borderId="5" xfId="0" applyFont="1" applyBorder="1" applyAlignment="1">
      <alignment horizontal="center"/>
    </xf>
    <xf numFmtId="0" fontId="1" fillId="0" borderId="7" xfId="0" applyFont="1" applyBorder="1" applyAlignment="1">
      <alignment wrapText="1"/>
    </xf>
    <xf numFmtId="0" fontId="1" fillId="0" borderId="6" xfId="0" applyFont="1" applyBorder="1"/>
    <xf numFmtId="0" fontId="1" fillId="0" borderId="2" xfId="0" applyFont="1" applyBorder="1" applyAlignment="1">
      <alignment horizontal="center" wrapText="1"/>
    </xf>
    <xf numFmtId="0" fontId="8" fillId="0" borderId="10" xfId="0" applyFont="1" applyBorder="1"/>
    <xf numFmtId="0" fontId="5" fillId="0" borderId="0" xfId="0" applyFont="1" applyAlignment="1"/>
    <xf numFmtId="0" fontId="1" fillId="0" borderId="1" xfId="0" applyFont="1" applyBorder="1"/>
    <xf numFmtId="0" fontId="1" fillId="0" borderId="0" xfId="0" applyFont="1" applyBorder="1"/>
    <xf numFmtId="0" fontId="1" fillId="0" borderId="12" xfId="0" applyFont="1" applyBorder="1" applyAlignment="1">
      <alignment wrapText="1"/>
    </xf>
    <xf numFmtId="0" fontId="1" fillId="0" borderId="11" xfId="0" applyFont="1" applyFill="1" applyBorder="1" applyAlignment="1">
      <alignment wrapText="1"/>
    </xf>
    <xf numFmtId="0" fontId="2"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12" fillId="0" borderId="0" xfId="0" applyFont="1" applyAlignment="1">
      <alignment vertical="center" wrapText="1"/>
    </xf>
    <xf numFmtId="0" fontId="0" fillId="0" borderId="0" xfId="0" applyFill="1"/>
    <xf numFmtId="0" fontId="13" fillId="0" borderId="11" xfId="0" applyFont="1" applyFill="1" applyBorder="1" applyAlignment="1">
      <alignment wrapText="1"/>
    </xf>
    <xf numFmtId="0" fontId="1" fillId="0" borderId="6" xfId="0" applyFont="1" applyBorder="1" applyAlignment="1">
      <alignment horizontal="center"/>
    </xf>
    <xf numFmtId="0" fontId="1" fillId="0" borderId="11" xfId="0" applyFont="1" applyBorder="1" applyAlignment="1">
      <alignment horizontal="center"/>
    </xf>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Alignment="1">
      <alignment horizontal="left" wrapText="1"/>
    </xf>
    <xf numFmtId="0" fontId="0" fillId="0" borderId="0" xfId="0" applyFont="1" applyAlignment="1">
      <alignment horizontal="left" wrapText="1"/>
    </xf>
  </cellXfs>
  <cellStyles count="9">
    <cellStyle name="Comma" xfId="8" builtinId="3"/>
    <cellStyle name="Comma 2" xfId="2"/>
    <cellStyle name="Currency 2" xfId="3"/>
    <cellStyle name="Normal" xfId="0" builtinId="0"/>
    <cellStyle name="Normal 2" xfId="4"/>
    <cellStyle name="Normal 3" xfId="5"/>
    <cellStyle name="Normal 4" xfId="6"/>
    <cellStyle name="Normal 5" xfId="1"/>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showGridLines="0" workbookViewId="0"/>
  </sheetViews>
  <sheetFormatPr defaultRowHeight="15" x14ac:dyDescent="0.25"/>
  <cols>
    <col min="2" max="2" width="111.28515625" customWidth="1"/>
  </cols>
  <sheetData>
    <row r="2" spans="2:10" x14ac:dyDescent="0.25">
      <c r="B2" s="77" t="s">
        <v>37</v>
      </c>
      <c r="J2" s="78"/>
    </row>
    <row r="3" spans="2:10" x14ac:dyDescent="0.25">
      <c r="B3" s="77"/>
      <c r="J3" s="78"/>
    </row>
    <row r="4" spans="2:10" ht="30" x14ac:dyDescent="0.25">
      <c r="B4" s="79" t="s">
        <v>42</v>
      </c>
    </row>
    <row r="5" spans="2:10" x14ac:dyDescent="0.25">
      <c r="B5" s="79"/>
    </row>
    <row r="6" spans="2:10" ht="45" x14ac:dyDescent="0.25">
      <c r="B6" s="79" t="s">
        <v>38</v>
      </c>
    </row>
    <row r="7" spans="2:10" x14ac:dyDescent="0.25">
      <c r="B7" s="79"/>
    </row>
    <row r="8" spans="2:10" ht="50.25" customHeight="1" x14ac:dyDescent="0.25">
      <c r="B8" s="80" t="s">
        <v>43</v>
      </c>
    </row>
    <row r="9" spans="2:10" x14ac:dyDescent="0.25">
      <c r="B9" s="79"/>
    </row>
    <row r="10" spans="2:10" x14ac:dyDescent="0.25">
      <c r="B10" s="104" t="s">
        <v>31</v>
      </c>
    </row>
    <row r="11" spans="2:10" ht="30" x14ac:dyDescent="0.25">
      <c r="B11" s="105" t="s">
        <v>32</v>
      </c>
    </row>
    <row r="12" spans="2:10" x14ac:dyDescent="0.25">
      <c r="B12" s="106"/>
    </row>
    <row r="13" spans="2:10" ht="45" x14ac:dyDescent="0.25">
      <c r="B13" s="106" t="s">
        <v>33</v>
      </c>
    </row>
    <row r="14" spans="2:10" x14ac:dyDescent="0.25">
      <c r="B14" s="107"/>
    </row>
    <row r="15" spans="2:10" ht="30" x14ac:dyDescent="0.25">
      <c r="B15" s="79" t="s">
        <v>39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abSelected="1" zoomScaleNormal="100" workbookViewId="0"/>
  </sheetViews>
  <sheetFormatPr defaultRowHeight="15" x14ac:dyDescent="0.25"/>
  <cols>
    <col min="1" max="1" width="4" customWidth="1"/>
    <col min="2" max="2" width="4.140625" customWidth="1"/>
    <col min="4" max="4" width="13.7109375" customWidth="1"/>
    <col min="5" max="8" width="13.140625" customWidth="1"/>
    <col min="9" max="9" width="14" customWidth="1"/>
    <col min="10" max="10" width="14.140625" customWidth="1"/>
    <col min="11" max="11" width="5.28515625" customWidth="1"/>
  </cols>
  <sheetData>
    <row r="1" spans="1:10" x14ac:dyDescent="0.25">
      <c r="A1" s="93" t="s">
        <v>34</v>
      </c>
      <c r="B1" s="1"/>
      <c r="C1" s="1"/>
      <c r="D1" s="1"/>
      <c r="E1" s="1"/>
      <c r="F1" s="1"/>
      <c r="G1" s="1"/>
      <c r="H1" s="1"/>
      <c r="I1" s="1"/>
      <c r="J1" s="1"/>
    </row>
    <row r="2" spans="1:10" x14ac:dyDescent="0.25">
      <c r="A2" s="81"/>
      <c r="B2" s="1"/>
      <c r="C2" s="1"/>
      <c r="D2" s="1"/>
      <c r="E2" s="1" t="s">
        <v>27</v>
      </c>
      <c r="F2" s="1"/>
      <c r="G2" s="1"/>
      <c r="H2" s="1"/>
      <c r="I2" s="1"/>
      <c r="J2" s="1"/>
    </row>
    <row r="3" spans="1:10" x14ac:dyDescent="0.25">
      <c r="A3" s="1"/>
      <c r="B3" s="1"/>
      <c r="C3" s="1"/>
      <c r="D3" s="1"/>
      <c r="E3" s="1"/>
      <c r="F3" s="1"/>
      <c r="G3" s="1"/>
      <c r="H3" s="1"/>
      <c r="I3" s="1"/>
      <c r="J3" s="1"/>
    </row>
    <row r="4" spans="1:10" x14ac:dyDescent="0.25">
      <c r="A4" s="82"/>
      <c r="B4" s="1"/>
      <c r="C4" s="1"/>
      <c r="D4" s="1"/>
      <c r="E4" s="83" t="s">
        <v>22</v>
      </c>
      <c r="F4" s="84" t="s">
        <v>55</v>
      </c>
      <c r="G4" s="84"/>
      <c r="H4" s="110" t="s">
        <v>9</v>
      </c>
      <c r="I4" s="111"/>
      <c r="J4" s="85" t="s">
        <v>26</v>
      </c>
    </row>
    <row r="5" spans="1:10" ht="61.5" customHeight="1" x14ac:dyDescent="0.25">
      <c r="A5" s="86" t="s">
        <v>44</v>
      </c>
      <c r="B5" s="1"/>
      <c r="C5" s="1"/>
      <c r="D5" s="1"/>
      <c r="E5" s="85"/>
      <c r="F5" s="87" t="s">
        <v>40</v>
      </c>
      <c r="G5" s="88" t="s">
        <v>41</v>
      </c>
      <c r="H5" s="87" t="s">
        <v>23</v>
      </c>
      <c r="I5" s="88" t="s">
        <v>50</v>
      </c>
      <c r="J5" s="89" t="s">
        <v>20</v>
      </c>
    </row>
    <row r="6" spans="1:10" x14ac:dyDescent="0.25">
      <c r="A6" s="90" t="s">
        <v>1</v>
      </c>
      <c r="B6" s="23"/>
      <c r="C6" s="23"/>
      <c r="D6" s="65"/>
      <c r="E6" s="41">
        <f>SUM(F7,G7,H7)</f>
        <v>34664</v>
      </c>
      <c r="F6" s="8"/>
      <c r="G6" s="6"/>
      <c r="H6" s="8"/>
      <c r="I6" s="23"/>
      <c r="J6" s="9"/>
    </row>
    <row r="7" spans="1:10" x14ac:dyDescent="0.25">
      <c r="A7" s="1"/>
      <c r="B7" t="s">
        <v>45</v>
      </c>
      <c r="E7" s="35"/>
      <c r="F7" s="29">
        <v>30231</v>
      </c>
      <c r="G7" s="29">
        <v>4333</v>
      </c>
      <c r="H7" s="49">
        <v>100</v>
      </c>
      <c r="I7" s="5">
        <v>96</v>
      </c>
      <c r="J7" s="11">
        <v>4.0000000000000009</v>
      </c>
    </row>
    <row r="8" spans="1:10" x14ac:dyDescent="0.25">
      <c r="A8" s="1"/>
      <c r="E8" s="10"/>
      <c r="F8" s="24"/>
      <c r="G8" s="24"/>
      <c r="H8" s="25"/>
      <c r="I8" s="14"/>
      <c r="J8" s="18"/>
    </row>
    <row r="9" spans="1:10" x14ac:dyDescent="0.25">
      <c r="A9" s="1" t="s">
        <v>46</v>
      </c>
      <c r="E9" s="10"/>
      <c r="F9" s="6"/>
      <c r="G9" s="6"/>
      <c r="H9" s="7"/>
      <c r="I9" s="6"/>
      <c r="J9" s="10"/>
    </row>
    <row r="10" spans="1:10" x14ac:dyDescent="0.25">
      <c r="A10" s="1"/>
      <c r="B10" t="s">
        <v>47</v>
      </c>
      <c r="E10" s="10"/>
      <c r="F10" s="6"/>
      <c r="G10" s="15">
        <f>G$7*'V. parahaemolyticus assumptions'!G14*'V. parahaemolyticus assumptions'!G15</f>
        <v>824740.86983374937</v>
      </c>
      <c r="H10" s="16">
        <f>H$7*'V. parahaemolyticus assumptions'!H14*'V. parahaemolyticus assumptions'!H15</f>
        <v>9516.9728806110015</v>
      </c>
      <c r="I10" s="15">
        <f>I$7*'V. parahaemolyticus assumptions'!I14*'V. parahaemolyticus assumptions'!I15</f>
        <v>13051.848521980803</v>
      </c>
      <c r="J10" s="19"/>
    </row>
    <row r="11" spans="1:10" x14ac:dyDescent="0.25">
      <c r="A11" s="1"/>
      <c r="B11" t="s">
        <v>24</v>
      </c>
      <c r="E11" s="10"/>
      <c r="F11" s="6"/>
      <c r="G11" s="15">
        <f>G$7*'V. parahaemolyticus assumptions'!G17*'V. parahaemolyticus assumptions'!G18</f>
        <v>248252.46332599776</v>
      </c>
      <c r="H11" s="16">
        <f>H$7*'V. parahaemolyticus assumptions'!H17*'V. parahaemolyticus assumptions'!H18</f>
        <v>17188.031155734901</v>
      </c>
      <c r="I11" s="15">
        <f>I$7*'V. parahaemolyticus assumptions'!I17*'V. parahaemolyticus assumptions'!I18</f>
        <v>0</v>
      </c>
      <c r="J11" s="19"/>
    </row>
    <row r="12" spans="1:10" x14ac:dyDescent="0.25">
      <c r="A12" s="1"/>
      <c r="B12" t="s">
        <v>8</v>
      </c>
      <c r="E12" s="10"/>
      <c r="F12" s="6"/>
      <c r="G12" s="15">
        <f>G$7*'V. parahaemolyticus assumptions'!G20*'V. parahaemolyticus assumptions'!G21</f>
        <v>856409.62481619313</v>
      </c>
      <c r="H12" s="16">
        <f>H$7*'V. parahaemolyticus assumptions'!H20*'V. parahaemolyticus assumptions'!H21</f>
        <v>13176.5462699622</v>
      </c>
      <c r="I12" s="15">
        <f>I$7*'V. parahaemolyticus assumptions'!I20*'V. parahaemolyticus assumptions'!I21</f>
        <v>0</v>
      </c>
      <c r="J12" s="19"/>
    </row>
    <row r="13" spans="1:10" x14ac:dyDescent="0.25">
      <c r="A13" s="1"/>
      <c r="B13" t="s">
        <v>9</v>
      </c>
      <c r="E13" s="10"/>
      <c r="F13" s="6"/>
      <c r="G13" s="20"/>
      <c r="H13" s="17">
        <f>H$7*'V. parahaemolyticus assumptions'!H23*'V. parahaemolyticus assumptions'!H24</f>
        <v>1393802.4278606758</v>
      </c>
      <c r="I13" s="20"/>
      <c r="J13" s="19"/>
    </row>
    <row r="14" spans="1:10" x14ac:dyDescent="0.25">
      <c r="A14" s="1"/>
      <c r="B14" s="1" t="s">
        <v>25</v>
      </c>
      <c r="E14" s="10"/>
      <c r="F14" s="6"/>
      <c r="G14" s="15">
        <f>SUM(G10:G13)</f>
        <v>1929402.9579759403</v>
      </c>
      <c r="H14" s="50">
        <f>SUM(H10:H13)</f>
        <v>1433683.9781669839</v>
      </c>
      <c r="I14" s="15">
        <f t="shared" ref="I14" si="0">SUM(I10:I13)</f>
        <v>13051.848521980803</v>
      </c>
      <c r="J14" s="19"/>
    </row>
    <row r="15" spans="1:10" x14ac:dyDescent="0.25">
      <c r="A15" s="1"/>
      <c r="E15" s="10"/>
      <c r="F15" s="6"/>
      <c r="G15" s="15"/>
      <c r="H15" s="17"/>
      <c r="I15" s="15"/>
      <c r="J15" s="19"/>
    </row>
    <row r="16" spans="1:10" x14ac:dyDescent="0.25">
      <c r="A16" s="1" t="s">
        <v>16</v>
      </c>
      <c r="E16" s="10"/>
      <c r="F16" s="23"/>
      <c r="G16" s="23"/>
      <c r="H16" s="8"/>
      <c r="I16" s="31"/>
      <c r="J16" s="51">
        <f>J7*'V. parahaemolyticus assumptions'!J36</f>
        <v>34629428.133926257</v>
      </c>
    </row>
    <row r="17" spans="1:16" x14ac:dyDescent="0.25">
      <c r="A17" s="1"/>
      <c r="E17" s="10"/>
      <c r="F17" s="6"/>
      <c r="G17" s="6"/>
      <c r="H17" s="7"/>
      <c r="I17" s="32"/>
      <c r="J17" s="19"/>
    </row>
    <row r="18" spans="1:16" x14ac:dyDescent="0.25">
      <c r="A18" s="1" t="s">
        <v>48</v>
      </c>
      <c r="E18" s="10"/>
      <c r="F18" s="15">
        <f>F7*'V. parahaemolyticus assumptions'!F29*'V. parahaemolyticus assumptions'!F30*'V. parahaemolyticus assumptions'!F31</f>
        <v>1708879.4682768877</v>
      </c>
      <c r="G18" s="15">
        <f>G7*'V. parahaemolyticus assumptions'!G29*'V. parahaemolyticus assumptions'!G30*'V. parahaemolyticus assumptions'!G31</f>
        <v>848675.7485754689</v>
      </c>
      <c r="H18" s="16">
        <f>H7*'V. parahaemolyticus assumptions'!H29*'V. parahaemolyticus assumptions'!H30*'V. parahaemolyticus assumptions'!H31</f>
        <v>72676.647054884364</v>
      </c>
      <c r="I18" s="15">
        <f>I7*'V. parahaemolyticus assumptions'!I29*'V. parahaemolyticus assumptions'!I30*'V. parahaemolyticus assumptions'!I31</f>
        <v>46513.054115125975</v>
      </c>
      <c r="J18" s="10"/>
    </row>
    <row r="19" spans="1:16" x14ac:dyDescent="0.25">
      <c r="A19" s="91"/>
      <c r="E19" s="10"/>
      <c r="F19" s="15"/>
      <c r="G19" s="15"/>
      <c r="H19" s="17"/>
      <c r="I19" s="20"/>
      <c r="J19" s="10"/>
    </row>
    <row r="20" spans="1:16" x14ac:dyDescent="0.25">
      <c r="A20" s="91" t="s">
        <v>28</v>
      </c>
      <c r="E20" s="10"/>
      <c r="F20" s="28">
        <f>SUM(F14:F18)</f>
        <v>1708879.4682768877</v>
      </c>
      <c r="G20" s="28">
        <f t="shared" ref="G20:J20" si="1">SUM(G14:G18)</f>
        <v>2778078.7065514093</v>
      </c>
      <c r="H20" s="50">
        <f t="shared" si="1"/>
        <v>1506360.6252218683</v>
      </c>
      <c r="I20" s="28">
        <f t="shared" si="1"/>
        <v>59564.902637106774</v>
      </c>
      <c r="J20" s="28">
        <f t="shared" si="1"/>
        <v>34629428.133926257</v>
      </c>
      <c r="K20" s="7"/>
    </row>
    <row r="21" spans="1:16" x14ac:dyDescent="0.25">
      <c r="A21" s="91"/>
      <c r="E21" s="10"/>
      <c r="F21" s="7"/>
      <c r="G21" s="6"/>
      <c r="H21" s="6"/>
      <c r="I21" s="6"/>
      <c r="J21" s="13"/>
    </row>
    <row r="22" spans="1:16" ht="15.75" thickBot="1" x14ac:dyDescent="0.3">
      <c r="A22" s="92" t="s">
        <v>49</v>
      </c>
      <c r="B22" s="60"/>
      <c r="C22" s="60"/>
      <c r="D22" s="60"/>
      <c r="E22" s="68">
        <f>SUM(F20:J20)</f>
        <v>40682311.836613528</v>
      </c>
      <c r="F22" s="69"/>
      <c r="G22" s="69"/>
      <c r="H22" s="69"/>
      <c r="I22" s="69"/>
      <c r="J22" s="70"/>
    </row>
    <row r="23" spans="1:16" ht="15.75" thickTop="1" x14ac:dyDescent="0.25">
      <c r="F23" s="4"/>
      <c r="G23" s="4"/>
      <c r="H23" s="4"/>
      <c r="I23" s="4"/>
    </row>
    <row r="24" spans="1:16" ht="87.95" customHeight="1" x14ac:dyDescent="0.25">
      <c r="A24" s="114" t="s">
        <v>51</v>
      </c>
      <c r="B24" s="114"/>
      <c r="C24" s="114"/>
      <c r="D24" s="114"/>
      <c r="E24" s="114"/>
      <c r="F24" s="114"/>
      <c r="G24" s="114"/>
      <c r="H24" s="114"/>
      <c r="I24" s="114"/>
      <c r="J24" s="114"/>
      <c r="K24" s="66"/>
      <c r="L24" s="66"/>
      <c r="O24" s="108"/>
      <c r="P24" s="108"/>
    </row>
    <row r="25" spans="1:16" x14ac:dyDescent="0.25">
      <c r="A25" s="66" t="s">
        <v>53</v>
      </c>
      <c r="B25" s="66"/>
      <c r="C25" s="66"/>
      <c r="D25" s="66"/>
      <c r="E25" s="66"/>
      <c r="F25" s="66"/>
      <c r="G25" s="66"/>
      <c r="H25" s="66"/>
      <c r="I25" s="66"/>
      <c r="J25" s="66"/>
    </row>
    <row r="26" spans="1:16" ht="35.1" customHeight="1" x14ac:dyDescent="0.25">
      <c r="A26" s="66" t="s">
        <v>54</v>
      </c>
      <c r="B26" s="66"/>
      <c r="C26" s="66"/>
      <c r="D26" s="66"/>
      <c r="E26" s="66"/>
      <c r="F26" s="66"/>
      <c r="G26" s="66"/>
      <c r="H26" s="66"/>
      <c r="I26" s="66"/>
      <c r="J26" s="66"/>
      <c r="K26" s="66"/>
      <c r="L26" s="66"/>
    </row>
    <row r="27" spans="1:16" x14ac:dyDescent="0.25">
      <c r="A27" s="66"/>
      <c r="B27" s="66"/>
      <c r="C27" s="66"/>
      <c r="D27" s="66"/>
      <c r="E27" s="66"/>
      <c r="F27" s="66"/>
      <c r="G27" s="66"/>
      <c r="H27" s="66"/>
      <c r="I27" s="66"/>
      <c r="J27" s="66"/>
    </row>
    <row r="28" spans="1:16" ht="15" customHeight="1" x14ac:dyDescent="0.25">
      <c r="A28" s="112" t="s">
        <v>35</v>
      </c>
      <c r="B28" s="112"/>
      <c r="C28" s="112"/>
      <c r="D28" s="112"/>
      <c r="E28" s="112"/>
      <c r="F28" s="112"/>
      <c r="G28" s="112"/>
      <c r="H28" s="112"/>
      <c r="I28" s="112"/>
      <c r="J28" s="112"/>
    </row>
    <row r="29" spans="1:16" ht="37.5" customHeight="1" x14ac:dyDescent="0.25">
      <c r="A29" s="108"/>
      <c r="B29" s="108"/>
      <c r="C29" s="113" t="s">
        <v>32</v>
      </c>
      <c r="D29" s="113"/>
      <c r="E29" s="113"/>
      <c r="F29" s="113"/>
      <c r="G29" s="113"/>
      <c r="H29" s="113"/>
      <c r="I29" s="113"/>
      <c r="J29" s="113"/>
    </row>
    <row r="30" spans="1:16" ht="48" customHeight="1" x14ac:dyDescent="0.25">
      <c r="C30" s="113" t="s">
        <v>33</v>
      </c>
      <c r="D30" s="113"/>
      <c r="E30" s="113"/>
      <c r="F30" s="113"/>
      <c r="G30" s="113"/>
      <c r="H30" s="113"/>
      <c r="I30" s="113"/>
      <c r="J30" s="113"/>
    </row>
  </sheetData>
  <mergeCells count="5">
    <mergeCell ref="H4:I4"/>
    <mergeCell ref="A28:J28"/>
    <mergeCell ref="C29:J29"/>
    <mergeCell ref="C30:J30"/>
    <mergeCell ref="A24:J24"/>
  </mergeCells>
  <pageMargins left="0.7" right="0.7" top="0.75" bottom="0.75" header="0.3" footer="0.3"/>
  <pageSetup scale="75"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zoomScaleNormal="100" workbookViewId="0"/>
  </sheetViews>
  <sheetFormatPr defaultRowHeight="15" x14ac:dyDescent="0.25"/>
  <cols>
    <col min="1" max="1" width="4" customWidth="1"/>
    <col min="2" max="2" width="4.140625" customWidth="1"/>
    <col min="4" max="4" width="23.7109375" customWidth="1"/>
    <col min="5" max="8" width="13.140625" customWidth="1"/>
    <col min="9" max="9" width="14" customWidth="1"/>
    <col min="10" max="10" width="14.140625" customWidth="1"/>
    <col min="11" max="11" width="5.28515625" customWidth="1"/>
  </cols>
  <sheetData>
    <row r="1" spans="1:16" x14ac:dyDescent="0.25">
      <c r="A1" s="93" t="s">
        <v>34</v>
      </c>
      <c r="B1" s="1"/>
      <c r="C1" s="1"/>
      <c r="D1" s="1"/>
      <c r="E1" s="1"/>
      <c r="F1" s="1"/>
      <c r="G1" s="1"/>
      <c r="H1" s="1"/>
      <c r="I1" s="1"/>
      <c r="J1" s="1"/>
    </row>
    <row r="2" spans="1:16" x14ac:dyDescent="0.25">
      <c r="A2" s="93"/>
      <c r="B2" s="1"/>
      <c r="C2" s="1"/>
      <c r="D2" s="1"/>
      <c r="E2" s="93" t="s">
        <v>30</v>
      </c>
      <c r="F2" s="1"/>
      <c r="G2" s="1"/>
      <c r="H2" s="1"/>
      <c r="I2" s="1"/>
      <c r="J2" s="1"/>
    </row>
    <row r="3" spans="1:16" x14ac:dyDescent="0.25">
      <c r="A3" s="1"/>
      <c r="B3" s="1"/>
      <c r="C3" s="1"/>
      <c r="D3" s="1"/>
      <c r="E3" s="1"/>
      <c r="F3" s="1"/>
      <c r="G3" s="1"/>
      <c r="H3" s="1"/>
      <c r="I3" s="1"/>
      <c r="J3" s="1"/>
    </row>
    <row r="4" spans="1:16" x14ac:dyDescent="0.25">
      <c r="A4" s="82"/>
      <c r="B4" s="1"/>
      <c r="C4" s="1"/>
      <c r="D4" s="1"/>
      <c r="E4" s="83" t="s">
        <v>22</v>
      </c>
      <c r="F4" s="84" t="s">
        <v>55</v>
      </c>
      <c r="G4" s="84"/>
      <c r="H4" s="110" t="s">
        <v>9</v>
      </c>
      <c r="I4" s="111"/>
      <c r="J4" s="85" t="s">
        <v>26</v>
      </c>
    </row>
    <row r="5" spans="1:16" ht="60" x14ac:dyDescent="0.25">
      <c r="A5" s="86" t="s">
        <v>44</v>
      </c>
      <c r="B5" s="1"/>
      <c r="C5" s="1"/>
      <c r="D5" s="1"/>
      <c r="E5" s="94"/>
      <c r="F5" s="87" t="s">
        <v>40</v>
      </c>
      <c r="G5" s="88" t="s">
        <v>41</v>
      </c>
      <c r="H5" s="87" t="s">
        <v>23</v>
      </c>
      <c r="I5" s="87" t="s">
        <v>50</v>
      </c>
      <c r="J5" s="95" t="s">
        <v>20</v>
      </c>
      <c r="K5" s="7"/>
      <c r="L5" s="6"/>
      <c r="M5" s="6"/>
      <c r="N5" s="6"/>
      <c r="O5" s="6"/>
      <c r="P5" s="6"/>
    </row>
    <row r="6" spans="1:16" x14ac:dyDescent="0.25">
      <c r="A6" s="90" t="s">
        <v>1</v>
      </c>
      <c r="B6" s="23"/>
      <c r="C6" s="23"/>
      <c r="D6" s="65"/>
      <c r="E6" s="41">
        <f>SUM(F7,G7,H7)</f>
        <v>18260</v>
      </c>
      <c r="F6" s="7"/>
      <c r="G6" s="6"/>
      <c r="H6" s="7"/>
      <c r="I6" s="7"/>
      <c r="J6" s="9"/>
      <c r="K6" s="7"/>
      <c r="L6" s="6"/>
      <c r="M6" s="6"/>
      <c r="N6" s="6"/>
      <c r="O6" s="6"/>
      <c r="P6" s="6"/>
    </row>
    <row r="7" spans="1:16" x14ac:dyDescent="0.25">
      <c r="A7" s="1"/>
      <c r="B7" t="s">
        <v>45</v>
      </c>
      <c r="E7" s="30"/>
      <c r="F7" s="30">
        <v>15927.5</v>
      </c>
      <c r="G7" s="29">
        <v>2282.5</v>
      </c>
      <c r="H7" s="7">
        <v>50</v>
      </c>
      <c r="I7" s="7">
        <v>50</v>
      </c>
      <c r="J7" s="33">
        <v>0</v>
      </c>
      <c r="K7" s="7"/>
      <c r="L7" s="6"/>
      <c r="M7" s="6"/>
      <c r="N7" s="6"/>
      <c r="O7" s="6"/>
      <c r="P7" s="6"/>
    </row>
    <row r="8" spans="1:16" x14ac:dyDescent="0.25">
      <c r="A8" s="1"/>
      <c r="E8" s="8"/>
      <c r="F8" s="25"/>
      <c r="G8" s="26"/>
      <c r="H8" s="24"/>
      <c r="I8" s="25"/>
      <c r="J8" s="18"/>
      <c r="K8" s="7"/>
      <c r="L8" s="6"/>
      <c r="M8" s="6"/>
      <c r="N8" s="6"/>
      <c r="O8" s="6"/>
      <c r="P8" s="6"/>
    </row>
    <row r="9" spans="1:16" x14ac:dyDescent="0.25">
      <c r="A9" s="1" t="s">
        <v>46</v>
      </c>
      <c r="E9" s="7"/>
      <c r="F9" s="7"/>
      <c r="G9" s="13"/>
      <c r="H9" s="6"/>
      <c r="I9" s="7"/>
      <c r="J9" s="10"/>
      <c r="K9" s="7"/>
      <c r="L9" s="6"/>
      <c r="M9" s="6"/>
      <c r="N9" s="6"/>
      <c r="O9" s="6"/>
      <c r="P9" s="6"/>
    </row>
    <row r="10" spans="1:16" x14ac:dyDescent="0.25">
      <c r="A10" s="1"/>
      <c r="B10" t="s">
        <v>47</v>
      </c>
      <c r="E10" s="7"/>
      <c r="F10" s="7"/>
      <c r="G10" s="21">
        <f>G$7*'V. parahaemolyticus assumptions'!G14*'V. parahaemolyticus assumptions'!G15</f>
        <v>434449.81199989223</v>
      </c>
      <c r="H10" s="15">
        <f>H$7*'V. parahaemolyticus assumptions'!H14*'V. parahaemolyticus assumptions'!H15</f>
        <v>4758.4864403055008</v>
      </c>
      <c r="I10" s="16">
        <f>I$7*'V. parahaemolyticus assumptions'!I14*'V. parahaemolyticus assumptions'!I15</f>
        <v>6797.8377718650008</v>
      </c>
      <c r="J10" s="19"/>
      <c r="K10" s="7"/>
      <c r="L10" s="6"/>
      <c r="M10" s="6"/>
      <c r="N10" s="6"/>
      <c r="O10" s="6"/>
      <c r="P10" s="6"/>
    </row>
    <row r="11" spans="1:16" x14ac:dyDescent="0.25">
      <c r="A11" s="1"/>
      <c r="B11" t="s">
        <v>24</v>
      </c>
      <c r="E11" s="7"/>
      <c r="F11" s="7"/>
      <c r="G11" s="21">
        <f>G$7*'V. parahaemolyticus assumptions'!G17*'V. parahaemolyticus assumptions'!G18</f>
        <v>130772.2703765497</v>
      </c>
      <c r="H11" s="15">
        <f>H$7*'V. parahaemolyticus assumptions'!H17*'V. parahaemolyticus assumptions'!H18</f>
        <v>8594.0155778674507</v>
      </c>
      <c r="I11" s="16">
        <f>I$7*'V. parahaemolyticus assumptions'!I17*'V. parahaemolyticus assumptions'!I18</f>
        <v>0</v>
      </c>
      <c r="J11" s="19"/>
      <c r="K11" s="7"/>
      <c r="L11" s="6"/>
      <c r="M11" s="6"/>
      <c r="N11" s="6"/>
      <c r="O11" s="6"/>
      <c r="P11" s="6"/>
    </row>
    <row r="12" spans="1:16" x14ac:dyDescent="0.25">
      <c r="A12" s="1"/>
      <c r="B12" t="s">
        <v>8</v>
      </c>
      <c r="E12" s="7"/>
      <c r="F12" s="7"/>
      <c r="G12" s="21">
        <f>G$7*'V. parahaemolyticus assumptions'!G20*'V. parahaemolyticus assumptions'!G21</f>
        <v>451132.00291783083</v>
      </c>
      <c r="H12" s="15">
        <f>H$7*'V. parahaemolyticus assumptions'!H20*'V. parahaemolyticus assumptions'!H21</f>
        <v>6588.2731349811002</v>
      </c>
      <c r="I12" s="16">
        <f>I$7*'V. parahaemolyticus assumptions'!I20*'V. parahaemolyticus assumptions'!I21</f>
        <v>0</v>
      </c>
      <c r="J12" s="19"/>
    </row>
    <row r="13" spans="1:16" x14ac:dyDescent="0.25">
      <c r="A13" s="1"/>
      <c r="B13" t="s">
        <v>9</v>
      </c>
      <c r="E13" s="7"/>
      <c r="F13" s="7"/>
      <c r="G13" s="21"/>
      <c r="H13" s="15">
        <f>H$7*'V. parahaemolyticus assumptions'!H23*'V. parahaemolyticus assumptions'!H24</f>
        <v>696901.21393033792</v>
      </c>
      <c r="I13" s="16"/>
      <c r="J13" s="19"/>
    </row>
    <row r="14" spans="1:16" x14ac:dyDescent="0.25">
      <c r="A14" s="1"/>
      <c r="B14" s="1" t="s">
        <v>25</v>
      </c>
      <c r="E14" s="10"/>
      <c r="F14" s="6"/>
      <c r="G14" s="27">
        <f>SUM(G10:G13)</f>
        <v>1016354.0852942728</v>
      </c>
      <c r="H14" s="27">
        <f t="shared" ref="H14:I14" si="0">SUM(H10:H13)</f>
        <v>716841.98908349196</v>
      </c>
      <c r="I14" s="27">
        <f t="shared" si="0"/>
        <v>6797.8377718650008</v>
      </c>
      <c r="J14" s="19"/>
    </row>
    <row r="15" spans="1:16" x14ac:dyDescent="0.25">
      <c r="A15" s="1"/>
      <c r="E15" s="10"/>
      <c r="F15" s="6"/>
      <c r="G15" s="21"/>
      <c r="H15" s="19"/>
      <c r="I15" s="15"/>
      <c r="J15" s="19"/>
    </row>
    <row r="16" spans="1:16" x14ac:dyDescent="0.25">
      <c r="A16" s="1" t="s">
        <v>16</v>
      </c>
      <c r="E16" s="10"/>
      <c r="F16" s="6"/>
      <c r="G16" s="13"/>
      <c r="H16" s="10"/>
      <c r="I16" s="32"/>
      <c r="J16" s="19">
        <f>J7*'V. parahaemolyticus assumptions'!J36</f>
        <v>0</v>
      </c>
    </row>
    <row r="17" spans="1:16" x14ac:dyDescent="0.25">
      <c r="A17" s="1"/>
      <c r="E17" s="10"/>
      <c r="F17" s="6"/>
      <c r="G17" s="13"/>
      <c r="H17" s="10"/>
      <c r="I17" s="32"/>
      <c r="J17" s="19"/>
    </row>
    <row r="18" spans="1:16" x14ac:dyDescent="0.25">
      <c r="A18" s="1" t="s">
        <v>48</v>
      </c>
      <c r="E18" s="10"/>
      <c r="F18" s="15">
        <f>F7*'V. parahaemolyticus assumptions'!F29*'V. parahaemolyticus assumptions'!F30*'V. parahaemolyticus assumptions'!F31</f>
        <v>900339.97323873267</v>
      </c>
      <c r="G18" s="21">
        <f>G7*'V. parahaemolyticus assumptions'!G29*'V. parahaemolyticus assumptions'!G30*'V. parahaemolyticus assumptions'!G31</f>
        <v>447058.01895303663</v>
      </c>
      <c r="H18" s="15">
        <f>H7*'V. parahaemolyticus assumptions'!H29*'V. parahaemolyticus assumptions'!H30*'V. parahaemolyticus assumptions'!H31</f>
        <v>36338.323527442182</v>
      </c>
      <c r="I18" s="16">
        <f>I7*'V. parahaemolyticus assumptions'!I29*'V. parahaemolyticus assumptions'!I30*'V. parahaemolyticus assumptions'!I31</f>
        <v>24225.549018294783</v>
      </c>
      <c r="J18" s="10"/>
    </row>
    <row r="19" spans="1:16" x14ac:dyDescent="0.25">
      <c r="A19" s="91"/>
      <c r="E19" s="10"/>
      <c r="F19" s="20"/>
      <c r="G19" s="22"/>
      <c r="H19" s="20"/>
      <c r="I19" s="17"/>
      <c r="J19" s="10"/>
    </row>
    <row r="20" spans="1:16" x14ac:dyDescent="0.25">
      <c r="A20" s="91" t="s">
        <v>28</v>
      </c>
      <c r="E20" s="10"/>
      <c r="F20" s="15">
        <f>SUM(F14:F18)</f>
        <v>900339.97323873267</v>
      </c>
      <c r="G20" s="15">
        <f t="shared" ref="G20:J20" si="1">SUM(G14:G18)</f>
        <v>1463412.1042473093</v>
      </c>
      <c r="H20" s="15">
        <f t="shared" si="1"/>
        <v>753180.31261093414</v>
      </c>
      <c r="I20" s="15">
        <f t="shared" si="1"/>
        <v>31023.386790159784</v>
      </c>
      <c r="J20" s="28">
        <f t="shared" si="1"/>
        <v>0</v>
      </c>
      <c r="K20" s="7"/>
    </row>
    <row r="21" spans="1:16" x14ac:dyDescent="0.25">
      <c r="A21" s="91"/>
      <c r="E21" s="10"/>
      <c r="F21" s="6"/>
      <c r="G21" s="6"/>
      <c r="H21" s="6"/>
      <c r="I21" s="6"/>
      <c r="J21" s="13"/>
    </row>
    <row r="22" spans="1:16" ht="15.75" thickBot="1" x14ac:dyDescent="0.3">
      <c r="A22" s="92" t="s">
        <v>49</v>
      </c>
      <c r="B22" s="60"/>
      <c r="C22" s="60"/>
      <c r="D22" s="60"/>
      <c r="E22" s="68">
        <f>SUM(F20:J20)</f>
        <v>3147955.7768871356</v>
      </c>
      <c r="F22" s="71"/>
      <c r="G22" s="69"/>
      <c r="H22" s="69"/>
      <c r="I22" s="69"/>
      <c r="J22" s="70"/>
    </row>
    <row r="23" spans="1:16" ht="15.75" thickTop="1" x14ac:dyDescent="0.25">
      <c r="F23" s="4"/>
      <c r="G23" s="4"/>
      <c r="H23" s="4"/>
      <c r="I23" s="4"/>
    </row>
    <row r="24" spans="1:16" ht="87.95" customHeight="1" x14ac:dyDescent="0.25">
      <c r="A24" s="114" t="s">
        <v>51</v>
      </c>
      <c r="B24" s="114"/>
      <c r="C24" s="114"/>
      <c r="D24" s="114"/>
      <c r="E24" s="114"/>
      <c r="F24" s="114"/>
      <c r="G24" s="114"/>
      <c r="H24" s="114"/>
      <c r="I24" s="114"/>
      <c r="J24" s="114"/>
      <c r="K24" s="66"/>
      <c r="L24" s="66"/>
      <c r="O24" s="108"/>
      <c r="P24" s="108"/>
    </row>
    <row r="25" spans="1:16" x14ac:dyDescent="0.25">
      <c r="A25" s="66" t="s">
        <v>56</v>
      </c>
      <c r="B25" s="66"/>
      <c r="C25" s="66"/>
      <c r="D25" s="66"/>
      <c r="E25" s="66"/>
      <c r="F25" s="66"/>
      <c r="G25" s="66"/>
      <c r="H25" s="66"/>
      <c r="I25" s="66"/>
      <c r="J25" s="66"/>
    </row>
    <row r="26" spans="1:16" ht="35.1" customHeight="1" x14ac:dyDescent="0.25">
      <c r="A26" s="66" t="s">
        <v>54</v>
      </c>
      <c r="B26" s="66"/>
      <c r="C26" s="66"/>
      <c r="D26" s="66"/>
      <c r="E26" s="66"/>
      <c r="F26" s="66"/>
      <c r="G26" s="66"/>
      <c r="H26" s="66"/>
      <c r="I26" s="66"/>
      <c r="J26" s="66"/>
      <c r="K26" s="66"/>
      <c r="L26" s="66"/>
    </row>
    <row r="27" spans="1:16" x14ac:dyDescent="0.25">
      <c r="A27" s="66"/>
      <c r="B27" s="66"/>
      <c r="C27" s="66"/>
      <c r="D27" s="66"/>
      <c r="E27" s="66"/>
      <c r="F27" s="66"/>
      <c r="G27" s="66"/>
      <c r="H27" s="66"/>
      <c r="I27" s="66"/>
      <c r="J27" s="66"/>
    </row>
    <row r="28" spans="1:16" ht="15" customHeight="1" x14ac:dyDescent="0.25">
      <c r="A28" s="112" t="s">
        <v>35</v>
      </c>
      <c r="B28" s="112"/>
      <c r="C28" s="112"/>
      <c r="D28" s="112"/>
      <c r="E28" s="112"/>
      <c r="F28" s="112"/>
      <c r="G28" s="112"/>
      <c r="H28" s="112"/>
      <c r="I28" s="112"/>
      <c r="J28" s="112"/>
    </row>
    <row r="29" spans="1:16" ht="52.5" customHeight="1" x14ac:dyDescent="0.25">
      <c r="A29" s="108"/>
      <c r="B29" s="108"/>
      <c r="C29" s="113" t="s">
        <v>32</v>
      </c>
      <c r="D29" s="113"/>
      <c r="E29" s="113"/>
      <c r="F29" s="113"/>
      <c r="G29" s="113"/>
      <c r="H29" s="113"/>
      <c r="I29" s="113"/>
      <c r="J29" s="113"/>
    </row>
    <row r="30" spans="1:16" ht="48.75" customHeight="1" x14ac:dyDescent="0.25">
      <c r="C30" s="113" t="s">
        <v>33</v>
      </c>
      <c r="D30" s="113"/>
      <c r="E30" s="113"/>
      <c r="F30" s="113"/>
      <c r="G30" s="113"/>
      <c r="H30" s="113"/>
      <c r="I30" s="113"/>
      <c r="J30" s="113"/>
    </row>
  </sheetData>
  <mergeCells count="5">
    <mergeCell ref="H4:I4"/>
    <mergeCell ref="A28:J28"/>
    <mergeCell ref="C29:J29"/>
    <mergeCell ref="C30:J30"/>
    <mergeCell ref="A24:J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zoomScaleNormal="100" workbookViewId="0"/>
  </sheetViews>
  <sheetFormatPr defaultRowHeight="15" x14ac:dyDescent="0.25"/>
  <cols>
    <col min="1" max="1" width="4" customWidth="1"/>
    <col min="2" max="2" width="4.140625" customWidth="1"/>
    <col min="4" max="4" width="23.7109375" customWidth="1"/>
    <col min="5" max="8" width="13.140625" customWidth="1"/>
    <col min="9" max="9" width="16.140625" customWidth="1"/>
    <col min="10" max="10" width="14.140625" customWidth="1"/>
    <col min="11" max="11" width="5.28515625" customWidth="1"/>
  </cols>
  <sheetData>
    <row r="1" spans="1:14" x14ac:dyDescent="0.25">
      <c r="A1" s="93" t="s">
        <v>34</v>
      </c>
      <c r="F1" s="1"/>
    </row>
    <row r="2" spans="1:14" x14ac:dyDescent="0.25">
      <c r="A2" s="93"/>
      <c r="E2" s="1" t="s">
        <v>29</v>
      </c>
      <c r="F2" s="1"/>
      <c r="G2" s="1"/>
      <c r="H2" s="1"/>
      <c r="I2" s="1"/>
      <c r="J2" s="1"/>
    </row>
    <row r="3" spans="1:14" x14ac:dyDescent="0.25">
      <c r="A3" s="1"/>
      <c r="E3" s="1"/>
      <c r="F3" s="1"/>
      <c r="G3" s="1"/>
      <c r="H3" s="1"/>
      <c r="I3" s="1"/>
      <c r="J3" s="1"/>
    </row>
    <row r="4" spans="1:14" ht="13.5" customHeight="1" x14ac:dyDescent="0.25">
      <c r="A4" s="82"/>
      <c r="E4" s="83" t="s">
        <v>22</v>
      </c>
      <c r="F4" s="84" t="s">
        <v>55</v>
      </c>
      <c r="G4" s="84"/>
      <c r="H4" s="110" t="s">
        <v>9</v>
      </c>
      <c r="I4" s="111"/>
      <c r="J4" s="85" t="s">
        <v>26</v>
      </c>
    </row>
    <row r="5" spans="1:14" ht="60" x14ac:dyDescent="0.25">
      <c r="A5" s="86" t="s">
        <v>44</v>
      </c>
      <c r="E5" s="96"/>
      <c r="F5" s="87" t="s">
        <v>40</v>
      </c>
      <c r="G5" s="88" t="s">
        <v>41</v>
      </c>
      <c r="H5" s="87" t="s">
        <v>23</v>
      </c>
      <c r="I5" s="87" t="s">
        <v>50</v>
      </c>
      <c r="J5" s="97" t="s">
        <v>20</v>
      </c>
      <c r="K5" s="6"/>
      <c r="L5" s="6"/>
      <c r="M5" s="6"/>
      <c r="N5" s="6"/>
    </row>
    <row r="6" spans="1:14" x14ac:dyDescent="0.25">
      <c r="A6" s="90" t="s">
        <v>1</v>
      </c>
      <c r="B6" s="23"/>
      <c r="C6" s="23"/>
      <c r="D6" s="65"/>
      <c r="E6" s="41">
        <f>SUM(F7,G7,H7)</f>
        <v>58027</v>
      </c>
      <c r="F6" s="7"/>
      <c r="G6" s="6"/>
      <c r="H6" s="7"/>
      <c r="I6" s="23"/>
      <c r="J6" s="10"/>
      <c r="K6" s="6"/>
      <c r="L6" s="6"/>
      <c r="M6" s="6"/>
      <c r="N6" s="6"/>
    </row>
    <row r="7" spans="1:14" x14ac:dyDescent="0.25">
      <c r="A7" s="1"/>
      <c r="B7" t="s">
        <v>45</v>
      </c>
      <c r="E7" s="30"/>
      <c r="F7" s="30">
        <v>50604.625</v>
      </c>
      <c r="G7" s="29">
        <v>7253.375</v>
      </c>
      <c r="H7" s="7">
        <v>169</v>
      </c>
      <c r="I7" s="5">
        <v>152.00000000000003</v>
      </c>
      <c r="J7" s="34">
        <v>17</v>
      </c>
      <c r="K7" s="6"/>
      <c r="L7" s="6"/>
      <c r="M7" s="6"/>
      <c r="N7" s="6"/>
    </row>
    <row r="8" spans="1:14" x14ac:dyDescent="0.25">
      <c r="A8" s="1"/>
      <c r="E8" s="8"/>
      <c r="F8" s="25"/>
      <c r="G8" s="26"/>
      <c r="H8" s="24"/>
      <c r="I8" s="24"/>
      <c r="J8" s="18"/>
      <c r="K8" s="6"/>
      <c r="L8" s="6"/>
      <c r="M8" s="6"/>
      <c r="N8" s="6"/>
    </row>
    <row r="9" spans="1:14" x14ac:dyDescent="0.25">
      <c r="A9" s="1" t="s">
        <v>58</v>
      </c>
      <c r="E9" s="7"/>
      <c r="F9" s="7"/>
      <c r="G9" s="13"/>
      <c r="H9" s="7"/>
      <c r="I9" s="6"/>
      <c r="J9" s="10"/>
      <c r="K9" s="6"/>
      <c r="L9" s="6"/>
      <c r="M9" s="6"/>
      <c r="N9" s="6"/>
    </row>
    <row r="10" spans="1:14" x14ac:dyDescent="0.25">
      <c r="A10" s="1"/>
      <c r="B10" t="s">
        <v>47</v>
      </c>
      <c r="E10" s="7"/>
      <c r="F10" s="7"/>
      <c r="G10" s="21">
        <f>G$7*'V. parahaemolyticus assumptions'!G14*'V. parahaemolyticus assumptions'!G15</f>
        <v>1380603.4633580362</v>
      </c>
      <c r="H10" s="16">
        <f>H$7*'V. parahaemolyticus assumptions'!H14*'V. parahaemolyticus assumptions'!H15</f>
        <v>16083.684168232592</v>
      </c>
      <c r="I10" s="15">
        <f>I$7*'V. parahaemolyticus assumptions'!I14*'V. parahaemolyticus assumptions'!I15</f>
        <v>20665.426826469607</v>
      </c>
      <c r="J10" s="19"/>
      <c r="K10" s="6"/>
      <c r="L10" s="6"/>
      <c r="M10" s="6"/>
      <c r="N10" s="6"/>
    </row>
    <row r="11" spans="1:14" x14ac:dyDescent="0.25">
      <c r="A11" s="1"/>
      <c r="B11" t="s">
        <v>24</v>
      </c>
      <c r="E11" s="7"/>
      <c r="F11" s="7"/>
      <c r="G11" s="21">
        <f>G$7*'V. parahaemolyticus assumptions'!G17*'V. parahaemolyticus assumptions'!G18</f>
        <v>415570.78494742879</v>
      </c>
      <c r="H11" s="16">
        <f>H$7*'V. parahaemolyticus assumptions'!H17*'V. parahaemolyticus assumptions'!H18</f>
        <v>29047.77265319198</v>
      </c>
      <c r="I11" s="15">
        <f>I$7*'V. parahaemolyticus assumptions'!I17*'V. parahaemolyticus assumptions'!I18</f>
        <v>0</v>
      </c>
      <c r="J11" s="19"/>
    </row>
    <row r="12" spans="1:14" x14ac:dyDescent="0.25">
      <c r="A12" s="1"/>
      <c r="B12" t="s">
        <v>8</v>
      </c>
      <c r="E12" s="7"/>
      <c r="F12" s="7"/>
      <c r="G12" s="21">
        <f>G$7*'V. parahaemolyticus assumptions'!G20*'V. parahaemolyticus assumptions'!G21</f>
        <v>1433616.4695133059</v>
      </c>
      <c r="H12" s="16">
        <f>H$7*'V. parahaemolyticus assumptions'!H20*'V. parahaemolyticus assumptions'!H21</f>
        <v>22268.363196236121</v>
      </c>
      <c r="I12" s="15">
        <f>I$7*'V. parahaemolyticus assumptions'!I20*'V. parahaemolyticus assumptions'!I21</f>
        <v>0</v>
      </c>
      <c r="J12" s="19"/>
    </row>
    <row r="13" spans="1:14" x14ac:dyDescent="0.25">
      <c r="A13" s="1"/>
      <c r="B13" t="s">
        <v>9</v>
      </c>
      <c r="E13" s="7"/>
      <c r="F13" s="7"/>
      <c r="G13" s="21">
        <v>0</v>
      </c>
      <c r="H13" s="16">
        <f>H$7*'V. parahaemolyticus assumptions'!H23*'V. parahaemolyticus assumptions'!H24</f>
        <v>2355526.1030845419</v>
      </c>
      <c r="I13" s="15">
        <v>0</v>
      </c>
      <c r="J13" s="19"/>
    </row>
    <row r="14" spans="1:14" x14ac:dyDescent="0.25">
      <c r="A14" s="1"/>
      <c r="B14" s="1" t="s">
        <v>25</v>
      </c>
      <c r="E14" s="7"/>
      <c r="F14" s="7"/>
      <c r="G14" s="27">
        <f>SUM(G10:G13)</f>
        <v>3229790.717818771</v>
      </c>
      <c r="H14" s="50">
        <f t="shared" ref="H14:I14" si="0">SUM(H10:H13)</f>
        <v>2422925.9231022024</v>
      </c>
      <c r="I14" s="28">
        <f t="shared" si="0"/>
        <v>20665.426826469607</v>
      </c>
      <c r="J14" s="19"/>
    </row>
    <row r="15" spans="1:14" x14ac:dyDescent="0.25">
      <c r="A15" s="1"/>
      <c r="E15" s="7"/>
      <c r="F15" s="7"/>
      <c r="G15" s="21"/>
      <c r="H15" s="15"/>
      <c r="I15" s="15"/>
      <c r="J15" s="19"/>
    </row>
    <row r="16" spans="1:14" x14ac:dyDescent="0.25">
      <c r="A16" s="1" t="s">
        <v>16</v>
      </c>
      <c r="E16" s="10"/>
      <c r="F16" s="6"/>
      <c r="G16" s="6"/>
      <c r="H16" s="7"/>
      <c r="I16" s="32"/>
      <c r="J16" s="19">
        <f>J7*'V. parahaemolyticus assumptions'!J36</f>
        <v>147175069.56918657</v>
      </c>
    </row>
    <row r="17" spans="1:16" x14ac:dyDescent="0.25">
      <c r="A17" s="1"/>
      <c r="E17" s="10"/>
      <c r="F17" s="15"/>
      <c r="G17" s="15"/>
      <c r="H17" s="16"/>
      <c r="I17" s="15"/>
      <c r="J17" s="10"/>
    </row>
    <row r="18" spans="1:16" x14ac:dyDescent="0.25">
      <c r="A18" s="1" t="s">
        <v>48</v>
      </c>
      <c r="E18" s="10"/>
      <c r="F18" s="15">
        <f>F7*'V. parahaemolyticus assumptions'!F29*'V. parahaemolyticus assumptions'!F30*'V. parahaemolyticus assumptions'!F31</f>
        <v>2860547.2747296253</v>
      </c>
      <c r="G18" s="15">
        <f>G7*'V. parahaemolyticus assumptions'!G29*'V. parahaemolyticus assumptions'!G30*'V. parahaemolyticus assumptions'!G31</f>
        <v>1420670.0802731577</v>
      </c>
      <c r="H18" s="16">
        <f>H7*'V. parahaemolyticus assumptions'!H29*'V. parahaemolyticus assumptions'!H30*'V. parahaemolyticus assumptions'!H31</f>
        <v>122823.53352275456</v>
      </c>
      <c r="I18" s="15">
        <f>I7*'V. parahaemolyticus assumptions'!I29*'V. parahaemolyticus assumptions'!I30*'V. parahaemolyticus assumptions'!I31</f>
        <v>73645.669015616149</v>
      </c>
      <c r="J18" s="10"/>
    </row>
    <row r="19" spans="1:16" x14ac:dyDescent="0.25">
      <c r="A19" s="91"/>
      <c r="E19" s="10"/>
      <c r="H19" s="7"/>
      <c r="J19" s="10"/>
    </row>
    <row r="20" spans="1:16" x14ac:dyDescent="0.25">
      <c r="A20" s="91" t="s">
        <v>28</v>
      </c>
      <c r="E20" s="10"/>
      <c r="F20" s="50">
        <f>SUM(F14:F18)</f>
        <v>2860547.2747296253</v>
      </c>
      <c r="G20" s="28">
        <f t="shared" ref="G20:J20" si="1">SUM(G14:G18)</f>
        <v>4650460.7980919285</v>
      </c>
      <c r="H20" s="50">
        <f t="shared" si="1"/>
        <v>2545749.4566249568</v>
      </c>
      <c r="I20" s="28">
        <f t="shared" si="1"/>
        <v>94311.09584208575</v>
      </c>
      <c r="J20" s="28">
        <f t="shared" si="1"/>
        <v>147175069.56918657</v>
      </c>
      <c r="K20" s="7"/>
    </row>
    <row r="21" spans="1:16" x14ac:dyDescent="0.25">
      <c r="A21" s="91"/>
      <c r="E21" s="10"/>
      <c r="J21" s="13"/>
    </row>
    <row r="22" spans="1:16" ht="15.75" thickBot="1" x14ac:dyDescent="0.3">
      <c r="A22" s="92" t="s">
        <v>49</v>
      </c>
      <c r="B22" s="60"/>
      <c r="C22" s="60"/>
      <c r="D22" s="60"/>
      <c r="E22" s="68">
        <f>SUM(F20:J20)</f>
        <v>157326138.19447517</v>
      </c>
      <c r="F22" s="69"/>
      <c r="G22" s="69"/>
      <c r="H22" s="69"/>
      <c r="I22" s="69"/>
      <c r="J22" s="70"/>
    </row>
    <row r="23" spans="1:16" ht="15.75" thickTop="1" x14ac:dyDescent="0.25">
      <c r="F23" s="4"/>
      <c r="G23" s="4"/>
      <c r="H23" s="4"/>
      <c r="I23" s="4"/>
    </row>
    <row r="24" spans="1:16" ht="75" customHeight="1" x14ac:dyDescent="0.25">
      <c r="A24" s="114" t="s">
        <v>51</v>
      </c>
      <c r="B24" s="114"/>
      <c r="C24" s="114"/>
      <c r="D24" s="114"/>
      <c r="E24" s="114"/>
      <c r="F24" s="114"/>
      <c r="G24" s="114"/>
      <c r="H24" s="114"/>
      <c r="I24" s="114"/>
      <c r="J24" s="114"/>
      <c r="K24" s="66"/>
      <c r="L24" s="66"/>
      <c r="O24" s="108"/>
      <c r="P24" s="108"/>
    </row>
    <row r="25" spans="1:16" x14ac:dyDescent="0.25">
      <c r="A25" s="66" t="s">
        <v>57</v>
      </c>
      <c r="B25" s="66"/>
      <c r="C25" s="66"/>
      <c r="D25" s="66"/>
      <c r="E25" s="66"/>
      <c r="F25" s="66"/>
      <c r="G25" s="66"/>
      <c r="H25" s="66"/>
      <c r="I25" s="66"/>
      <c r="J25" s="66"/>
    </row>
    <row r="26" spans="1:16" ht="35.1" customHeight="1" x14ac:dyDescent="0.25">
      <c r="A26" s="66" t="s">
        <v>54</v>
      </c>
      <c r="B26" s="66"/>
      <c r="C26" s="66"/>
      <c r="D26" s="66"/>
      <c r="E26" s="66"/>
      <c r="F26" s="66"/>
      <c r="G26" s="66"/>
      <c r="H26" s="66"/>
      <c r="I26" s="66"/>
      <c r="J26" s="66"/>
      <c r="K26" s="66"/>
      <c r="L26" s="66"/>
    </row>
    <row r="27" spans="1:16" x14ac:dyDescent="0.25">
      <c r="A27" s="66"/>
      <c r="B27" s="66"/>
      <c r="C27" s="66"/>
      <c r="D27" s="66"/>
      <c r="E27" s="66"/>
      <c r="F27" s="66"/>
      <c r="G27" s="66"/>
      <c r="H27" s="66"/>
      <c r="I27" s="66"/>
      <c r="J27" s="66"/>
    </row>
    <row r="28" spans="1:16" ht="15" customHeight="1" x14ac:dyDescent="0.25">
      <c r="A28" s="112" t="s">
        <v>35</v>
      </c>
      <c r="B28" s="112"/>
      <c r="C28" s="112"/>
      <c r="D28" s="112"/>
      <c r="E28" s="112"/>
      <c r="F28" s="112"/>
      <c r="G28" s="112"/>
      <c r="H28" s="112"/>
      <c r="I28" s="112"/>
      <c r="J28" s="112"/>
    </row>
    <row r="29" spans="1:16" ht="42.75" customHeight="1" x14ac:dyDescent="0.25">
      <c r="A29" s="108"/>
      <c r="B29" s="108"/>
      <c r="C29" s="113" t="s">
        <v>32</v>
      </c>
      <c r="D29" s="113"/>
      <c r="E29" s="113"/>
      <c r="F29" s="113"/>
      <c r="G29" s="113"/>
      <c r="H29" s="113"/>
      <c r="I29" s="113"/>
      <c r="J29" s="113"/>
    </row>
    <row r="30" spans="1:16" ht="57.75" customHeight="1" x14ac:dyDescent="0.25">
      <c r="C30" s="113" t="s">
        <v>33</v>
      </c>
      <c r="D30" s="113"/>
      <c r="E30" s="113"/>
      <c r="F30" s="113"/>
      <c r="G30" s="113"/>
      <c r="H30" s="113"/>
      <c r="I30" s="113"/>
      <c r="J30" s="113"/>
    </row>
  </sheetData>
  <mergeCells count="5">
    <mergeCell ref="H4:I4"/>
    <mergeCell ref="A28:J28"/>
    <mergeCell ref="C29:J29"/>
    <mergeCell ref="C30:J30"/>
    <mergeCell ref="A24:J2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zoomScale="80" zoomScaleNormal="80" workbookViewId="0"/>
  </sheetViews>
  <sheetFormatPr defaultRowHeight="15" x14ac:dyDescent="0.25"/>
  <cols>
    <col min="1" max="1" width="4" customWidth="1"/>
    <col min="2" max="2" width="4.140625" customWidth="1"/>
    <col min="4" max="4" width="23.7109375" customWidth="1"/>
    <col min="5" max="8" width="13.140625" customWidth="1"/>
    <col min="9" max="9" width="14" customWidth="1"/>
    <col min="10" max="10" width="14.140625" customWidth="1"/>
    <col min="11" max="11" width="5.28515625" customWidth="1"/>
  </cols>
  <sheetData>
    <row r="1" spans="1:11" x14ac:dyDescent="0.25">
      <c r="A1" s="93" t="s">
        <v>34</v>
      </c>
      <c r="F1" s="1"/>
    </row>
    <row r="2" spans="1:11" x14ac:dyDescent="0.25">
      <c r="A2" s="93"/>
      <c r="E2" s="1" t="s">
        <v>36</v>
      </c>
      <c r="F2" s="1"/>
      <c r="G2" s="1"/>
      <c r="H2" s="1"/>
      <c r="I2" s="1"/>
      <c r="J2" s="1"/>
    </row>
    <row r="3" spans="1:11" x14ac:dyDescent="0.25">
      <c r="A3" s="1"/>
      <c r="E3" s="100"/>
      <c r="F3" s="100"/>
      <c r="G3" s="100"/>
      <c r="H3" s="91"/>
      <c r="I3" s="91"/>
      <c r="J3" s="101"/>
      <c r="K3" s="6"/>
    </row>
    <row r="4" spans="1:11" ht="14.45" customHeight="1" x14ac:dyDescent="0.25">
      <c r="A4" s="98"/>
      <c r="B4" s="23"/>
      <c r="C4" s="23"/>
      <c r="D4" s="23"/>
      <c r="E4" s="83" t="s">
        <v>22</v>
      </c>
      <c r="F4" s="84" t="s">
        <v>55</v>
      </c>
      <c r="G4" s="84"/>
      <c r="H4" s="110" t="s">
        <v>9</v>
      </c>
      <c r="I4" s="111"/>
      <c r="J4" s="85" t="s">
        <v>26</v>
      </c>
      <c r="K4" s="12"/>
    </row>
    <row r="5" spans="1:11" ht="51.75" x14ac:dyDescent="0.25">
      <c r="A5" s="36"/>
      <c r="E5" s="37"/>
      <c r="F5" s="87" t="s">
        <v>40</v>
      </c>
      <c r="G5" s="102" t="s">
        <v>41</v>
      </c>
      <c r="H5" s="103" t="s">
        <v>21</v>
      </c>
      <c r="I5" s="109" t="s">
        <v>50</v>
      </c>
      <c r="J5" s="89" t="s">
        <v>20</v>
      </c>
      <c r="K5" s="7"/>
    </row>
    <row r="6" spans="1:11" x14ac:dyDescent="0.25">
      <c r="A6" s="1" t="s">
        <v>0</v>
      </c>
      <c r="B6" s="66"/>
      <c r="E6" s="8"/>
      <c r="F6" s="8"/>
      <c r="H6" s="7"/>
      <c r="J6" s="10"/>
    </row>
    <row r="7" spans="1:11" x14ac:dyDescent="0.25">
      <c r="A7" s="99" t="s">
        <v>1</v>
      </c>
      <c r="B7" s="66"/>
      <c r="E7" s="7"/>
      <c r="F7" s="7"/>
      <c r="H7" s="7"/>
      <c r="J7" s="10"/>
    </row>
    <row r="8" spans="1:11" x14ac:dyDescent="0.25">
      <c r="A8" s="1"/>
      <c r="B8" s="66"/>
      <c r="C8" s="38" t="s">
        <v>2</v>
      </c>
      <c r="E8" s="43">
        <v>18260</v>
      </c>
      <c r="F8" s="43">
        <v>15927.5</v>
      </c>
      <c r="G8" s="42">
        <v>2282.5</v>
      </c>
      <c r="H8" s="43">
        <v>50</v>
      </c>
      <c r="I8" s="42">
        <v>50</v>
      </c>
      <c r="J8" s="62">
        <v>0</v>
      </c>
    </row>
    <row r="9" spans="1:11" x14ac:dyDescent="0.25">
      <c r="A9" s="1"/>
      <c r="B9" s="66"/>
      <c r="C9" s="38" t="s">
        <v>3</v>
      </c>
      <c r="E9" s="43">
        <v>34664</v>
      </c>
      <c r="F9" s="43">
        <v>30231</v>
      </c>
      <c r="G9" s="42">
        <v>4333</v>
      </c>
      <c r="H9" s="43">
        <v>100</v>
      </c>
      <c r="I9" s="42">
        <v>96</v>
      </c>
      <c r="J9" s="62">
        <v>4.0000000000000009</v>
      </c>
    </row>
    <row r="10" spans="1:11" x14ac:dyDescent="0.25">
      <c r="A10" s="1"/>
      <c r="B10" s="66"/>
      <c r="C10" s="38" t="s">
        <v>4</v>
      </c>
      <c r="E10" s="43">
        <v>58027</v>
      </c>
      <c r="F10" s="43">
        <v>50604.625</v>
      </c>
      <c r="G10" s="42">
        <v>7253.375</v>
      </c>
      <c r="H10" s="43">
        <v>169</v>
      </c>
      <c r="I10" s="42">
        <v>152.00000000000003</v>
      </c>
      <c r="J10" s="62">
        <v>17</v>
      </c>
    </row>
    <row r="11" spans="1:11" x14ac:dyDescent="0.25">
      <c r="A11" s="100"/>
      <c r="B11" s="75"/>
      <c r="C11" s="5"/>
      <c r="D11" s="5"/>
      <c r="E11" s="49"/>
      <c r="F11" s="49"/>
      <c r="G11" s="5"/>
      <c r="H11" s="49"/>
      <c r="I11" s="5"/>
      <c r="J11" s="11"/>
    </row>
    <row r="12" spans="1:11" x14ac:dyDescent="0.25">
      <c r="A12" s="99" t="s">
        <v>5</v>
      </c>
      <c r="B12" s="66"/>
      <c r="E12" s="7"/>
      <c r="F12" s="7"/>
      <c r="G12" s="6"/>
      <c r="H12" s="8"/>
      <c r="I12" s="6"/>
      <c r="J12" s="10"/>
    </row>
    <row r="13" spans="1:11" x14ac:dyDescent="0.25">
      <c r="A13" s="99"/>
      <c r="B13" s="66" t="s">
        <v>47</v>
      </c>
      <c r="E13" s="7"/>
      <c r="F13" s="7"/>
      <c r="G13" s="6"/>
      <c r="H13" s="7"/>
      <c r="I13" s="6"/>
      <c r="J13" s="10"/>
    </row>
    <row r="14" spans="1:11" x14ac:dyDescent="0.25">
      <c r="A14" s="99"/>
      <c r="B14" s="66"/>
      <c r="C14" t="s">
        <v>6</v>
      </c>
      <c r="E14" s="7"/>
      <c r="F14" s="7"/>
      <c r="G14" s="39">
        <v>1.4</v>
      </c>
      <c r="H14" s="52">
        <v>0.7</v>
      </c>
      <c r="I14" s="39">
        <v>1</v>
      </c>
      <c r="J14" s="10"/>
    </row>
    <row r="15" spans="1:11" x14ac:dyDescent="0.25">
      <c r="A15" s="1"/>
      <c r="B15" s="38"/>
      <c r="C15" s="38" t="s">
        <v>7</v>
      </c>
      <c r="D15" s="38"/>
      <c r="E15" s="7"/>
      <c r="F15" s="7"/>
      <c r="G15" s="40">
        <v>135.95675543730002</v>
      </c>
      <c r="H15" s="48">
        <v>135.95675543730002</v>
      </c>
      <c r="I15" s="40">
        <v>135.95675543730002</v>
      </c>
      <c r="J15" s="10"/>
    </row>
    <row r="16" spans="1:11" x14ac:dyDescent="0.25">
      <c r="A16" s="1"/>
      <c r="B16" s="38" t="s">
        <v>24</v>
      </c>
      <c r="C16" s="38"/>
      <c r="D16" s="38"/>
      <c r="E16" s="72"/>
      <c r="F16" s="52"/>
      <c r="G16" s="39"/>
      <c r="H16" s="52"/>
      <c r="I16" s="39"/>
      <c r="J16" s="46"/>
    </row>
    <row r="17" spans="1:10" x14ac:dyDescent="0.25">
      <c r="A17" s="1"/>
      <c r="B17" s="38"/>
      <c r="C17" s="38" t="s">
        <v>6</v>
      </c>
      <c r="D17" s="38"/>
      <c r="E17" s="72"/>
      <c r="F17" s="52"/>
      <c r="G17" s="44">
        <v>0.1</v>
      </c>
      <c r="H17" s="53">
        <v>0.3</v>
      </c>
      <c r="I17" s="44">
        <v>0</v>
      </c>
      <c r="J17" s="47"/>
    </row>
    <row r="18" spans="1:10" x14ac:dyDescent="0.25">
      <c r="A18" s="1"/>
      <c r="B18" s="38"/>
      <c r="C18" s="38" t="s">
        <v>7</v>
      </c>
      <c r="D18" s="38"/>
      <c r="E18" s="7"/>
      <c r="F18" s="52"/>
      <c r="G18" s="40">
        <v>572.93437185783</v>
      </c>
      <c r="H18" s="48">
        <v>572.93437185783</v>
      </c>
      <c r="I18" s="40">
        <v>572.93437185783</v>
      </c>
      <c r="J18" s="46"/>
    </row>
    <row r="19" spans="1:10" x14ac:dyDescent="0.25">
      <c r="A19" s="1"/>
      <c r="B19" s="38" t="s">
        <v>8</v>
      </c>
      <c r="C19" s="38"/>
      <c r="D19" s="38"/>
      <c r="E19" s="72"/>
      <c r="F19" s="52"/>
      <c r="G19" s="39"/>
      <c r="H19" s="52"/>
      <c r="I19" s="39"/>
      <c r="J19" s="46"/>
    </row>
    <row r="20" spans="1:10" x14ac:dyDescent="0.25">
      <c r="A20" s="1"/>
      <c r="B20" s="38"/>
      <c r="C20" s="38" t="s">
        <v>6</v>
      </c>
      <c r="D20" s="38"/>
      <c r="E20" s="72"/>
      <c r="F20" s="48"/>
      <c r="G20" s="44">
        <v>0.3</v>
      </c>
      <c r="H20" s="53">
        <v>0.2</v>
      </c>
      <c r="I20" s="44">
        <v>0</v>
      </c>
      <c r="J20" s="47"/>
    </row>
    <row r="21" spans="1:10" x14ac:dyDescent="0.25">
      <c r="A21" s="1"/>
      <c r="B21" s="38"/>
      <c r="C21" s="38" t="s">
        <v>7</v>
      </c>
      <c r="D21" s="38"/>
      <c r="E21" s="7"/>
      <c r="F21" s="52"/>
      <c r="G21" s="40">
        <v>658.82731349811002</v>
      </c>
      <c r="H21" s="48">
        <v>658.82731349811002</v>
      </c>
      <c r="I21" s="40">
        <v>658.82731349811002</v>
      </c>
      <c r="J21" s="46"/>
    </row>
    <row r="22" spans="1:10" x14ac:dyDescent="0.25">
      <c r="A22" s="1"/>
      <c r="B22" s="38" t="s">
        <v>9</v>
      </c>
      <c r="C22" s="38"/>
      <c r="D22" s="38"/>
      <c r="E22" s="72"/>
      <c r="F22" s="52"/>
      <c r="G22" s="39"/>
      <c r="H22" s="52"/>
      <c r="I22" s="39"/>
      <c r="J22" s="46"/>
    </row>
    <row r="23" spans="1:10" x14ac:dyDescent="0.25">
      <c r="A23" s="1"/>
      <c r="B23" s="38"/>
      <c r="C23" s="38" t="s">
        <v>10</v>
      </c>
      <c r="D23" s="38"/>
      <c r="E23" s="72"/>
      <c r="F23" s="52"/>
      <c r="G23" s="44">
        <v>0</v>
      </c>
      <c r="H23" s="53">
        <v>1</v>
      </c>
      <c r="I23" s="44">
        <v>0</v>
      </c>
      <c r="J23" s="47"/>
    </row>
    <row r="24" spans="1:10" x14ac:dyDescent="0.25">
      <c r="A24" s="1"/>
      <c r="B24" s="38"/>
      <c r="C24" s="38" t="s">
        <v>11</v>
      </c>
      <c r="D24" s="38"/>
      <c r="E24" s="7"/>
      <c r="F24" s="52"/>
      <c r="G24" s="40">
        <v>0</v>
      </c>
      <c r="H24" s="48">
        <v>13938.024278606757</v>
      </c>
      <c r="I24" s="40">
        <v>0</v>
      </c>
      <c r="J24" s="46"/>
    </row>
    <row r="25" spans="1:10" x14ac:dyDescent="0.25">
      <c r="A25" s="1"/>
      <c r="B25" s="38"/>
      <c r="C25" s="38"/>
      <c r="D25" s="38"/>
      <c r="E25" s="72"/>
      <c r="F25" s="52"/>
      <c r="G25" s="39"/>
      <c r="H25" s="52"/>
      <c r="I25" s="39"/>
      <c r="J25" s="46"/>
    </row>
    <row r="26" spans="1:10" x14ac:dyDescent="0.25">
      <c r="A26" s="1"/>
      <c r="B26" s="36" t="s">
        <v>59</v>
      </c>
      <c r="C26" s="38"/>
      <c r="E26" s="72"/>
      <c r="F26" s="52"/>
      <c r="G26" s="40">
        <f t="shared" ref="G26:I26" si="0">G14*G15+G17*G18+G20*G21+G23*G24</f>
        <v>445.28108884743597</v>
      </c>
      <c r="H26" s="48">
        <f t="shared" si="0"/>
        <v>14336.839781669838</v>
      </c>
      <c r="I26" s="40">
        <f t="shared" si="0"/>
        <v>135.95675543730002</v>
      </c>
      <c r="J26" s="47"/>
    </row>
    <row r="27" spans="1:10" x14ac:dyDescent="0.25">
      <c r="A27" s="100"/>
      <c r="C27" s="38"/>
      <c r="D27" s="38"/>
      <c r="E27" s="72"/>
      <c r="F27" s="52"/>
      <c r="G27" s="39"/>
      <c r="H27" s="52"/>
      <c r="I27" s="39"/>
      <c r="J27" s="46"/>
    </row>
    <row r="28" spans="1:10" x14ac:dyDescent="0.25">
      <c r="A28" s="1" t="s">
        <v>12</v>
      </c>
      <c r="B28" s="23"/>
      <c r="C28" s="55"/>
      <c r="D28" s="55"/>
      <c r="E28" s="73"/>
      <c r="F28" s="56"/>
      <c r="G28" s="57"/>
      <c r="H28" s="76"/>
      <c r="I28" s="57"/>
      <c r="J28" s="58"/>
    </row>
    <row r="29" spans="1:10" x14ac:dyDescent="0.25">
      <c r="A29" s="1"/>
      <c r="C29" t="s">
        <v>13</v>
      </c>
      <c r="E29" s="7"/>
      <c r="F29" s="53">
        <v>0.44459599999999999</v>
      </c>
      <c r="G29" s="44">
        <v>0.458895</v>
      </c>
      <c r="H29" s="53">
        <v>0.43029200000000001</v>
      </c>
      <c r="I29" s="44">
        <v>0.43029200000000001</v>
      </c>
      <c r="J29" s="46"/>
    </row>
    <row r="30" spans="1:10" x14ac:dyDescent="0.25">
      <c r="A30" s="36"/>
      <c r="C30" t="s">
        <v>14</v>
      </c>
      <c r="E30" s="7"/>
      <c r="F30" s="54">
        <v>0.5</v>
      </c>
      <c r="G30" s="45">
        <v>1.6666666666666667</v>
      </c>
      <c r="H30" s="54">
        <v>6.4285714285714288</v>
      </c>
      <c r="I30" s="45">
        <v>4.2857142857142856</v>
      </c>
      <c r="J30" s="46"/>
    </row>
    <row r="31" spans="1:10" x14ac:dyDescent="0.25">
      <c r="A31" s="1"/>
      <c r="C31" s="66" t="s">
        <v>15</v>
      </c>
      <c r="E31" s="7"/>
      <c r="F31" s="48">
        <v>254.28653453716606</v>
      </c>
      <c r="G31" s="40">
        <v>256.08906100113268</v>
      </c>
      <c r="H31" s="48">
        <v>262.73452001286489</v>
      </c>
      <c r="I31" s="40">
        <v>262.73452001286489</v>
      </c>
      <c r="J31" s="46"/>
    </row>
    <row r="32" spans="1:10" x14ac:dyDescent="0.25">
      <c r="A32" s="1"/>
      <c r="C32" s="38"/>
      <c r="E32" s="7"/>
      <c r="F32" s="52"/>
      <c r="G32" s="39"/>
      <c r="H32" s="52"/>
      <c r="I32" s="39"/>
      <c r="J32" s="46"/>
    </row>
    <row r="33" spans="1:12" x14ac:dyDescent="0.25">
      <c r="A33" s="1"/>
      <c r="C33" s="38"/>
      <c r="D33" s="38"/>
      <c r="E33" s="7"/>
      <c r="F33" s="48"/>
      <c r="G33" s="40"/>
      <c r="H33" s="48"/>
      <c r="I33" s="40"/>
      <c r="J33" s="47"/>
    </row>
    <row r="34" spans="1:12" x14ac:dyDescent="0.25">
      <c r="A34" s="90" t="s">
        <v>16</v>
      </c>
      <c r="B34" s="23"/>
      <c r="C34" s="23"/>
      <c r="D34" s="55"/>
      <c r="E34" s="8"/>
      <c r="F34" s="56"/>
      <c r="G34" s="55"/>
      <c r="H34" s="56"/>
      <c r="I34" s="55"/>
      <c r="J34" s="63"/>
    </row>
    <row r="35" spans="1:12" x14ac:dyDescent="0.25">
      <c r="C35" t="s">
        <v>17</v>
      </c>
      <c r="D35" s="38"/>
      <c r="E35" s="7"/>
      <c r="F35" s="48"/>
      <c r="G35" s="40"/>
      <c r="H35" s="48"/>
      <c r="I35" s="40"/>
      <c r="J35" s="47">
        <v>1574064.9151784659</v>
      </c>
    </row>
    <row r="36" spans="1:12" x14ac:dyDescent="0.25">
      <c r="C36" t="s">
        <v>18</v>
      </c>
      <c r="E36" s="7"/>
      <c r="F36" s="52"/>
      <c r="G36" s="39"/>
      <c r="H36" s="52"/>
      <c r="I36" s="39"/>
      <c r="J36" s="47">
        <v>8657357.0334815625</v>
      </c>
    </row>
    <row r="37" spans="1:12" ht="15.75" thickBot="1" x14ac:dyDescent="0.3">
      <c r="A37" s="59"/>
      <c r="B37" s="60"/>
      <c r="C37" s="60" t="s">
        <v>19</v>
      </c>
      <c r="D37" s="60"/>
      <c r="E37" s="74"/>
      <c r="F37" s="61"/>
      <c r="G37" s="59"/>
      <c r="H37" s="61"/>
      <c r="I37" s="59"/>
      <c r="J37" s="64">
        <v>15740649.151784657</v>
      </c>
    </row>
    <row r="38" spans="1:12" ht="15.75" thickTop="1" x14ac:dyDescent="0.25">
      <c r="C38" s="38"/>
      <c r="D38" s="38"/>
      <c r="E38" s="32"/>
      <c r="F38" s="39"/>
      <c r="G38" s="39"/>
      <c r="H38" s="39"/>
      <c r="I38" s="39"/>
      <c r="J38" s="39"/>
    </row>
    <row r="39" spans="1:12" ht="60" customHeight="1" x14ac:dyDescent="0.25">
      <c r="A39" s="115" t="s">
        <v>52</v>
      </c>
      <c r="B39" s="115"/>
      <c r="C39" s="115"/>
      <c r="D39" s="115"/>
      <c r="E39" s="115"/>
      <c r="F39" s="115"/>
      <c r="G39" s="115"/>
      <c r="H39" s="115"/>
      <c r="I39" s="115"/>
      <c r="J39" s="115"/>
      <c r="K39" s="115"/>
      <c r="L39" s="115"/>
    </row>
    <row r="40" spans="1:12" ht="35.1" customHeight="1" x14ac:dyDescent="0.25">
      <c r="A40" s="66" t="s">
        <v>54</v>
      </c>
      <c r="B40" s="66"/>
      <c r="C40" s="66"/>
      <c r="D40" s="66"/>
      <c r="E40" s="66"/>
      <c r="F40" s="66"/>
      <c r="G40" s="66"/>
      <c r="H40" s="66"/>
      <c r="I40" s="66"/>
      <c r="J40" s="66"/>
      <c r="K40" s="66"/>
      <c r="L40" s="66"/>
    </row>
    <row r="41" spans="1:12" x14ac:dyDescent="0.25">
      <c r="A41" s="67"/>
      <c r="B41" s="67"/>
      <c r="C41" s="67"/>
      <c r="D41" s="67"/>
      <c r="E41" s="67"/>
      <c r="F41" s="67"/>
      <c r="G41" s="67"/>
      <c r="H41" s="67"/>
      <c r="I41" s="67"/>
      <c r="J41" s="67"/>
    </row>
    <row r="42" spans="1:12" ht="24.75" customHeight="1" x14ac:dyDescent="0.25">
      <c r="A42" s="112" t="s">
        <v>35</v>
      </c>
      <c r="B42" s="112"/>
      <c r="C42" s="112"/>
      <c r="D42" s="112"/>
      <c r="E42" s="112"/>
      <c r="F42" s="112"/>
      <c r="G42" s="112"/>
      <c r="H42" s="112"/>
      <c r="I42" s="112"/>
      <c r="J42" s="112"/>
    </row>
    <row r="43" spans="1:12" ht="42.75" customHeight="1" x14ac:dyDescent="0.25">
      <c r="A43" s="108"/>
      <c r="B43" s="108"/>
      <c r="C43" s="113" t="s">
        <v>32</v>
      </c>
      <c r="D43" s="113"/>
      <c r="E43" s="113"/>
      <c r="F43" s="113"/>
      <c r="G43" s="113"/>
      <c r="H43" s="113"/>
      <c r="I43" s="113"/>
      <c r="J43" s="113"/>
    </row>
    <row r="44" spans="1:12" ht="59.25" customHeight="1" x14ac:dyDescent="0.25">
      <c r="C44" s="113" t="s">
        <v>33</v>
      </c>
      <c r="D44" s="113"/>
      <c r="E44" s="113"/>
      <c r="F44" s="113"/>
      <c r="G44" s="113"/>
      <c r="H44" s="113"/>
      <c r="I44" s="113"/>
      <c r="J44" s="113"/>
    </row>
    <row r="47" spans="1:12" x14ac:dyDescent="0.25">
      <c r="D47" s="2"/>
    </row>
    <row r="48" spans="1:12" x14ac:dyDescent="0.25">
      <c r="D48" s="2"/>
      <c r="F48" s="2"/>
      <c r="G48" s="2"/>
    </row>
    <row r="49" spans="4:4" x14ac:dyDescent="0.25">
      <c r="D49" s="2"/>
    </row>
    <row r="50" spans="4:4" x14ac:dyDescent="0.25">
      <c r="D50" s="3"/>
    </row>
    <row r="51" spans="4:4" x14ac:dyDescent="0.25">
      <c r="D51" s="3"/>
    </row>
    <row r="52" spans="4:4" x14ac:dyDescent="0.25">
      <c r="D52" s="3"/>
    </row>
    <row r="53" spans="4:4" x14ac:dyDescent="0.25">
      <c r="D53" s="2"/>
    </row>
  </sheetData>
  <mergeCells count="5">
    <mergeCell ref="H4:I4"/>
    <mergeCell ref="A42:J42"/>
    <mergeCell ref="C43:J43"/>
    <mergeCell ref="C44:J44"/>
    <mergeCell ref="A39:L39"/>
  </mergeCells>
  <pageMargins left="0.7" right="0.7" top="0.75" bottom="0.75" header="0.3" footer="0.3"/>
  <pageSetup scale="73"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 Me</vt:lpstr>
      <vt:lpstr>V. parahaemolyticus mean COI</vt:lpstr>
      <vt:lpstr>low</vt:lpstr>
      <vt:lpstr>high</vt:lpstr>
      <vt:lpstr>V. parahaemolyticus assumptions</vt:lpstr>
      <vt:lpstr>'V. parahaemolyticus assumptions'!Print_Area</vt:lpstr>
      <vt:lpstr>'V. parahaemolyticus mean COI'!Print_Area</vt:lpstr>
    </vt:vector>
  </TitlesOfParts>
  <Company>FSIS USDA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Vibrio parahaemolyticus</dc:title>
  <dc:subject>agricultural economics</dc:subject>
  <dc:creator>Sandra Hoffmann</dc:creator>
  <cp:keywords>Vibrio parahaemolyticus, V. parahaemolyticus, foodborne illness, foodborne illnesses, cost estimates, disease outcomes, foodborne infections, outpatient expenditures, inpatient expenditures, medical care, medical costs, lost wages</cp:keywords>
  <cp:lastModifiedBy>WIN31TONT40</cp:lastModifiedBy>
  <cp:lastPrinted>2014-07-21T19:16:51Z</cp:lastPrinted>
  <dcterms:created xsi:type="dcterms:W3CDTF">2014-04-15T17:53:51Z</dcterms:created>
  <dcterms:modified xsi:type="dcterms:W3CDTF">2014-10-07T13:59:34Z</dcterms:modified>
</cp:coreProperties>
</file>