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1"/>
  </bookViews>
  <sheets>
    <sheet name="Pacific 1980-92" sheetId="1" r:id="rId1"/>
    <sheet name="Pacific 1993-99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'Pacific 1980-92'!$A$1:$N$70</definedName>
    <definedName name="_xlnm.Print_Area" localSheetId="1">'Pacific 1993-99'!$A$1:$H$70</definedName>
    <definedName name="Print_Area_MI" localSheetId="0">'Pacific 1980-92'!$A$1:$I$68</definedName>
    <definedName name="Print_Area_MI" localSheetId="1">'Pacific 1993-99'!$A$1:$N$69</definedName>
  </definedNames>
  <calcPr fullCalcOnLoad="1"/>
</workbook>
</file>

<file path=xl/sharedStrings.xml><?xml version="1.0" encoding="utf-8"?>
<sst xmlns="http://schemas.openxmlformats.org/spreadsheetml/2006/main" count="321" uniqueCount="94">
  <si>
    <t>Milk production cash costs and returns, per cwt, Pacific, 1980-92</t>
  </si>
  <si>
    <t>=</t>
  </si>
  <si>
    <t xml:space="preserve"> </t>
  </si>
  <si>
    <t>Item</t>
  </si>
  <si>
    <t>1990</t>
  </si>
  <si>
    <t>1991</t>
  </si>
  <si>
    <t>1992</t>
  </si>
  <si>
    <t>Dollars</t>
  </si>
  <si>
    <t>Gross value of production:</t>
  </si>
  <si>
    <t xml:space="preserve">  Milk</t>
  </si>
  <si>
    <t xml:space="preserve">  Cattle</t>
  </si>
  <si>
    <t xml:space="preserve">  Other income  1/</t>
  </si>
  <si>
    <t xml:space="preserve">    Total, gross value of production</t>
  </si>
  <si>
    <t>Cash expenses:</t>
  </si>
  <si>
    <t xml:space="preserve">  Feed--</t>
  </si>
  <si>
    <t xml:space="preserve">    Concentrates </t>
  </si>
  <si>
    <t xml:space="preserve">    By-products </t>
  </si>
  <si>
    <t xml:space="preserve">    Hay </t>
  </si>
  <si>
    <t xml:space="preserve">    Silage </t>
  </si>
  <si>
    <t xml:space="preserve">    Pasture and other forage</t>
  </si>
  <si>
    <t xml:space="preserve">  Other--</t>
  </si>
  <si>
    <t xml:space="preserve">    Milk hauling and marketing</t>
  </si>
  <si>
    <t xml:space="preserve">    Artificial insemination</t>
  </si>
  <si>
    <t xml:space="preserve">    Veterinary and medicine</t>
  </si>
  <si>
    <t xml:space="preserve">    Livestock hauling</t>
  </si>
  <si>
    <t xml:space="preserve">    Fuel, lube, and electricity</t>
  </si>
  <si>
    <t xml:space="preserve">    Machinery and building repairs</t>
  </si>
  <si>
    <t xml:space="preserve">    Hired labor</t>
  </si>
  <si>
    <t xml:space="preserve">    DHIA fees</t>
  </si>
  <si>
    <t xml:space="preserve">    Dairy supplies</t>
  </si>
  <si>
    <t xml:space="preserve">    Dairy assessment</t>
  </si>
  <si>
    <t xml:space="preserve">    Other variable cash expenses  2/</t>
  </si>
  <si>
    <t xml:space="preserve">      Total, variable cash expenses</t>
  </si>
  <si>
    <t xml:space="preserve">  General farm overhead</t>
  </si>
  <si>
    <t xml:space="preserve">  Taxes and insurance</t>
  </si>
  <si>
    <t xml:space="preserve">  Interest</t>
  </si>
  <si>
    <t xml:space="preserve">      Total, fixed cash expenses</t>
  </si>
  <si>
    <t xml:space="preserve">        Total, cash expenses</t>
  </si>
  <si>
    <t>Gross value of production less cash expenses</t>
  </si>
  <si>
    <t>Milk production economic costs and returns, per cwt, Pacific, 1980-92</t>
  </si>
  <si>
    <t xml:space="preserve">  Other income  </t>
  </si>
  <si>
    <t>Economic (full ownership) costs:</t>
  </si>
  <si>
    <t xml:space="preserve">  Variable cash expenses</t>
  </si>
  <si>
    <t xml:space="preserve">  Capital replacement                          </t>
  </si>
  <si>
    <t xml:space="preserve">  Operating capital </t>
  </si>
  <si>
    <t xml:space="preserve">  Other nonland capital </t>
  </si>
  <si>
    <t xml:space="preserve">  Land </t>
  </si>
  <si>
    <t xml:space="preserve">  Unpaid labor </t>
  </si>
  <si>
    <t xml:space="preserve">    Total, economic costs</t>
  </si>
  <si>
    <t>Residual returns to management and risk</t>
  </si>
  <si>
    <t>2/ Includes the dairy enterprise share of expenses for bedding and litter, and custom manure hauling and disposal.   Note:  Survey base changed in 1989.</t>
  </si>
  <si>
    <t>Table 56A--Milk production cash costs and returns, per cow, Pacific, 1980-91</t>
  </si>
  <si>
    <t>Pounds of milk per unit</t>
  </si>
  <si>
    <t>Table 56B--Milk production economic costs and returns, per cow, Pacific, 1980-91</t>
  </si>
  <si>
    <t>See footnotes at end of Table 57B.</t>
  </si>
  <si>
    <t>insurance indemnity payments.</t>
  </si>
  <si>
    <t xml:space="preserve">1/  Includes the dairy enterprise share of receipts from cooperative patronage dividends, assessment refunds, renting or leasing of dairy animals, manure sales, and </t>
  </si>
  <si>
    <t xml:space="preserve">                        Dollars per cwt</t>
  </si>
  <si>
    <t xml:space="preserve">             Dollars per cwt</t>
  </si>
  <si>
    <t xml:space="preserve">  Other income 1/</t>
  </si>
  <si>
    <t xml:space="preserve">    Concentrates</t>
  </si>
  <si>
    <t xml:space="preserve">    By-products</t>
  </si>
  <si>
    <t xml:space="preserve">    Liquid whey</t>
  </si>
  <si>
    <t xml:space="preserve">    Hay</t>
  </si>
  <si>
    <t xml:space="preserve">    Silage</t>
  </si>
  <si>
    <t xml:space="preserve">      Total feed costs</t>
  </si>
  <si>
    <t>Other--</t>
  </si>
  <si>
    <t xml:space="preserve">  Hauling</t>
  </si>
  <si>
    <t xml:space="preserve">  Artificial insemination</t>
  </si>
  <si>
    <t xml:space="preserve">  Veterinary and medicine</t>
  </si>
  <si>
    <t xml:space="preserve">  Bedding and litter</t>
  </si>
  <si>
    <t xml:space="preserve">  Marketing</t>
  </si>
  <si>
    <t xml:space="preserve">  Custom services and supplies</t>
  </si>
  <si>
    <t xml:space="preserve">  Fuel, lube, and electricity</t>
  </si>
  <si>
    <t xml:space="preserve">  Machinery and building repairs</t>
  </si>
  <si>
    <t xml:space="preserve">  Hired labor</t>
  </si>
  <si>
    <t xml:space="preserve">  DHIA fees</t>
  </si>
  <si>
    <t xml:space="preserve">  Dairy assessment</t>
  </si>
  <si>
    <t xml:space="preserve">    Total, variable cash expenses</t>
  </si>
  <si>
    <t>General farm overhead</t>
  </si>
  <si>
    <t>Taxes and insurance</t>
  </si>
  <si>
    <t>Interest</t>
  </si>
  <si>
    <t xml:space="preserve">  Total, fixed cash expenses</t>
  </si>
  <si>
    <t xml:space="preserve">    Total, cash expenses</t>
  </si>
  <si>
    <t>Milk production economic costs and returns, per cwt, Pacific, 1993-2000</t>
  </si>
  <si>
    <t xml:space="preserve">              Dollars per cwt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</si>
  <si>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</si>
  <si>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</si>
  <si>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</si>
  <si>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</si>
  <si>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Unpaid labor</t>
  </si>
  <si>
    <t xml:space="preserve">1/ Includes the dairy's share of receipts from cooperative patronage dividends, assessment refunds, renting or leasing of dairy animals, the estimated </t>
  </si>
  <si>
    <t>value of manure as a fertilizer, and insurance indemnity payments.</t>
  </si>
  <si>
    <t>Milk production cash costs and returns, per cwt, Pacific, 1993-1999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</si>
</sst>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 applyProtection="1">
      <alignment horizontal="fill"/>
      <protection/>
    </xf>
    <xf numFmtId="2" fontId="1" fillId="0" borderId="0" xfId="0" applyNumberFormat="1" applyFont="1" applyAlignment="1" applyProtection="1">
      <alignment horizontal="left"/>
      <protection/>
    </xf>
    <xf numFmtId="2" fontId="1" fillId="0" borderId="1" xfId="0" applyNumberFormat="1" applyFont="1" applyBorder="1" applyAlignment="1" applyProtection="1">
      <alignment horizontal="fill"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19" applyFont="1" applyAlignment="1" applyProtection="1" quotePrefix="1">
      <alignment horizontal="left"/>
      <protection/>
    </xf>
    <xf numFmtId="0" fontId="1" fillId="0" borderId="0" xfId="19" applyFont="1">
      <alignment/>
      <protection/>
    </xf>
    <xf numFmtId="0" fontId="3" fillId="0" borderId="0" xfId="19">
      <alignment/>
      <protection/>
    </xf>
    <xf numFmtId="0" fontId="1" fillId="0" borderId="1" xfId="19" applyFont="1" applyBorder="1" applyAlignment="1" applyProtection="1">
      <alignment horizontal="fill"/>
      <protection/>
    </xf>
    <xf numFmtId="0" fontId="1" fillId="0" borderId="0" xfId="19" applyFont="1" applyAlignment="1" applyProtection="1">
      <alignment horizontal="center"/>
      <protection/>
    </xf>
    <xf numFmtId="0" fontId="1" fillId="0" borderId="0" xfId="19" applyFont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164" fontId="1" fillId="0" borderId="0" xfId="19" applyNumberFormat="1" applyFont="1" applyProtection="1">
      <alignment/>
      <protection/>
    </xf>
    <xf numFmtId="2" fontId="1" fillId="0" borderId="0" xfId="19" applyNumberFormat="1" applyFont="1" applyProtection="1">
      <alignment/>
      <protection/>
    </xf>
    <xf numFmtId="2" fontId="3" fillId="0" borderId="0" xfId="19" applyNumberFormat="1">
      <alignment/>
      <protection/>
    </xf>
    <xf numFmtId="2" fontId="1" fillId="0" borderId="0" xfId="19" applyNumberFormat="1" applyFont="1" applyAlignment="1" applyProtection="1">
      <alignment/>
      <protection/>
    </xf>
    <xf numFmtId="2" fontId="1" fillId="0" borderId="0" xfId="19" applyNumberFormat="1" applyFont="1">
      <alignment/>
      <protection/>
    </xf>
    <xf numFmtId="164" fontId="3" fillId="0" borderId="0" xfId="19" applyNumberFormat="1" applyProtection="1">
      <alignment/>
      <protection/>
    </xf>
    <xf numFmtId="2" fontId="1" fillId="0" borderId="0" xfId="19" applyNumberFormat="1" applyFont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CF93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70"/>
  <sheetViews>
    <sheetView showGridLines="0" workbookViewId="0" topLeftCell="A1">
      <selection activeCell="A1" sqref="A1"/>
    </sheetView>
  </sheetViews>
  <sheetFormatPr defaultColWidth="9.625" defaultRowHeight="12.75"/>
  <cols>
    <col min="1" max="1" width="45.50390625" style="0" customWidth="1"/>
    <col min="2" max="5" width="8.625" style="0" customWidth="1"/>
    <col min="7" max="10" width="11.875" style="0" bestFit="1" customWidth="1"/>
  </cols>
  <sheetData>
    <row r="1" spans="1:15" ht="16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 t="s">
        <v>2</v>
      </c>
    </row>
    <row r="2" spans="1:15" ht="3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</row>
    <row r="3" spans="1:15" ht="12.75">
      <c r="A3" s="17" t="s">
        <v>3</v>
      </c>
      <c r="B3" s="18">
        <v>1980</v>
      </c>
      <c r="C3" s="18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18">
        <v>1987</v>
      </c>
      <c r="J3" s="18">
        <v>1988</v>
      </c>
      <c r="K3" s="18">
        <v>1989</v>
      </c>
      <c r="L3" s="17" t="s">
        <v>4</v>
      </c>
      <c r="M3" s="17" t="s">
        <v>5</v>
      </c>
      <c r="N3" s="17" t="s">
        <v>6</v>
      </c>
      <c r="O3" s="19"/>
    </row>
    <row r="4" spans="1:15" ht="4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9"/>
    </row>
    <row r="5" spans="1:15" ht="12.75">
      <c r="A5" s="19"/>
      <c r="B5" s="19"/>
      <c r="C5" s="19"/>
      <c r="D5" s="19"/>
      <c r="E5" s="19"/>
      <c r="F5" s="19"/>
      <c r="G5" s="20" t="s">
        <v>7</v>
      </c>
      <c r="H5" s="19"/>
      <c r="I5" s="19"/>
      <c r="J5" s="19"/>
      <c r="K5" s="19"/>
      <c r="L5" s="19"/>
      <c r="M5" s="19"/>
      <c r="N5" s="19"/>
      <c r="O5" s="19"/>
    </row>
    <row r="6" spans="1:15" ht="12.75">
      <c r="A6" s="15" t="s">
        <v>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5" t="s">
        <v>9</v>
      </c>
      <c r="B7" s="18">
        <v>12.85</v>
      </c>
      <c r="C7" s="18">
        <v>13.46</v>
      </c>
      <c r="D7" s="21">
        <v>13.23</v>
      </c>
      <c r="E7" s="22">
        <v>13.1</v>
      </c>
      <c r="F7" s="21">
        <v>12.89</v>
      </c>
      <c r="G7" s="22">
        <f>I105/I168*100</f>
        <v>12.208171082030002</v>
      </c>
      <c r="H7" s="22">
        <f>J105/J168*100</f>
        <v>11.816520741350494</v>
      </c>
      <c r="I7" s="22">
        <f>K105/K168*100</f>
        <v>11.557094865772811</v>
      </c>
      <c r="J7" s="22">
        <f>L105/L168*100</f>
        <v>11.13880901728292</v>
      </c>
      <c r="K7" s="21">
        <v>12.51</v>
      </c>
      <c r="L7" s="22">
        <v>12.2</v>
      </c>
      <c r="M7" s="21">
        <v>11.33</v>
      </c>
      <c r="N7" s="18">
        <v>11.85</v>
      </c>
      <c r="O7" s="19"/>
    </row>
    <row r="8" spans="1:15" ht="12.75">
      <c r="A8" s="15" t="s">
        <v>10</v>
      </c>
      <c r="B8" s="21">
        <v>1.04</v>
      </c>
      <c r="C8" s="21">
        <v>0.93</v>
      </c>
      <c r="D8" s="21">
        <v>0.86</v>
      </c>
      <c r="E8" s="21">
        <v>0.85</v>
      </c>
      <c r="F8" s="21">
        <v>0.82</v>
      </c>
      <c r="G8" s="22">
        <f>I106/I168*100</f>
        <v>0.9334822853495052</v>
      </c>
      <c r="H8" s="22">
        <f>J106/J168*100</f>
        <v>0.8734316146573874</v>
      </c>
      <c r="I8" s="22">
        <f>K106/K168*100</f>
        <v>1.0323750631744806</v>
      </c>
      <c r="J8" s="22">
        <f>L106/L168*100</f>
        <v>1.1448172694333236</v>
      </c>
      <c r="K8" s="21">
        <v>0.98</v>
      </c>
      <c r="L8" s="21">
        <v>1.02</v>
      </c>
      <c r="M8" s="21">
        <v>0.97</v>
      </c>
      <c r="N8" s="21">
        <v>0.93</v>
      </c>
      <c r="O8" s="19"/>
    </row>
    <row r="9" spans="1:15" ht="12.75">
      <c r="A9" s="15" t="s">
        <v>11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>
        <v>0.12</v>
      </c>
      <c r="L9" s="21">
        <v>0.14</v>
      </c>
      <c r="M9" s="21">
        <v>0.14</v>
      </c>
      <c r="N9" s="21">
        <v>0.15</v>
      </c>
      <c r="O9" s="19"/>
    </row>
    <row r="10" spans="1:15" ht="12.75">
      <c r="A10" s="15" t="s">
        <v>12</v>
      </c>
      <c r="B10" s="21">
        <f>B7+B8</f>
        <v>13.89</v>
      </c>
      <c r="C10" s="21">
        <f>C7+C8</f>
        <v>14.39</v>
      </c>
      <c r="D10" s="21">
        <f>D7+D8</f>
        <v>14.09</v>
      </c>
      <c r="E10" s="21">
        <f>E7+E8</f>
        <v>13.95</v>
      </c>
      <c r="F10" s="21">
        <f>F7+F8</f>
        <v>13.71</v>
      </c>
      <c r="G10" s="22">
        <f aca="true" t="shared" si="0" ref="G10:N10">SUM(G7:G9)</f>
        <v>13.141653367379508</v>
      </c>
      <c r="H10" s="22">
        <f t="shared" si="0"/>
        <v>12.689952356007883</v>
      </c>
      <c r="I10" s="22">
        <f t="shared" si="0"/>
        <v>12.589469928947292</v>
      </c>
      <c r="J10" s="22">
        <f t="shared" si="0"/>
        <v>12.283626286716244</v>
      </c>
      <c r="K10" s="21">
        <f t="shared" si="0"/>
        <v>13.61</v>
      </c>
      <c r="L10" s="21">
        <f t="shared" si="0"/>
        <v>13.36</v>
      </c>
      <c r="M10" s="21">
        <f t="shared" si="0"/>
        <v>12.440000000000001</v>
      </c>
      <c r="N10" s="21">
        <f t="shared" si="0"/>
        <v>12.93</v>
      </c>
      <c r="O10" s="19"/>
    </row>
    <row r="11" spans="1:15" ht="12.75">
      <c r="A11" s="15" t="s">
        <v>2</v>
      </c>
      <c r="B11" s="19"/>
      <c r="C11" s="19"/>
      <c r="D11" s="23"/>
      <c r="E11" s="21"/>
      <c r="F11" s="21"/>
      <c r="G11" s="24" t="s">
        <v>2</v>
      </c>
      <c r="H11" s="24" t="s">
        <v>2</v>
      </c>
      <c r="I11" s="24" t="s">
        <v>2</v>
      </c>
      <c r="J11" s="24" t="s">
        <v>2</v>
      </c>
      <c r="K11" s="25" t="s">
        <v>2</v>
      </c>
      <c r="L11" s="25" t="s">
        <v>2</v>
      </c>
      <c r="M11" s="23"/>
      <c r="N11" s="19"/>
      <c r="O11" s="19"/>
    </row>
    <row r="12" spans="1:15" ht="12.75">
      <c r="A12" s="15" t="s">
        <v>13</v>
      </c>
      <c r="B12" s="19"/>
      <c r="C12" s="19"/>
      <c r="D12" s="23"/>
      <c r="E12" s="21"/>
      <c r="F12" s="21"/>
      <c r="G12" s="21"/>
      <c r="H12" s="21"/>
      <c r="I12" s="21"/>
      <c r="J12" s="21"/>
      <c r="K12" s="23"/>
      <c r="L12" s="23"/>
      <c r="M12" s="23"/>
      <c r="N12" s="19"/>
      <c r="O12" s="19"/>
    </row>
    <row r="13" spans="1:15" ht="12.75">
      <c r="A13" s="15" t="s">
        <v>14</v>
      </c>
      <c r="B13" s="19"/>
      <c r="C13" s="1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19"/>
      <c r="O13" s="19"/>
    </row>
    <row r="14" spans="1:15" ht="12.75">
      <c r="A14" s="15" t="s">
        <v>15</v>
      </c>
      <c r="B14" s="21">
        <v>3.77</v>
      </c>
      <c r="C14" s="21">
        <v>3.59</v>
      </c>
      <c r="D14" s="21">
        <v>3.33</v>
      </c>
      <c r="E14" s="21">
        <v>3.48</v>
      </c>
      <c r="F14" s="21">
        <v>3.46</v>
      </c>
      <c r="G14" s="23">
        <v>3.13</v>
      </c>
      <c r="H14" s="23">
        <v>2.97</v>
      </c>
      <c r="I14" s="23">
        <v>2.74</v>
      </c>
      <c r="J14" s="23">
        <v>2.99</v>
      </c>
      <c r="K14" s="23">
        <v>3.45</v>
      </c>
      <c r="L14" s="23">
        <v>3.45</v>
      </c>
      <c r="M14" s="23">
        <v>3.31</v>
      </c>
      <c r="N14" s="18">
        <v>3.13</v>
      </c>
      <c r="O14" s="19"/>
    </row>
    <row r="15" spans="1:15" ht="12.75">
      <c r="A15" s="15" t="s">
        <v>16</v>
      </c>
      <c r="B15" s="26"/>
      <c r="C15" s="26"/>
      <c r="D15" s="21"/>
      <c r="E15" s="21"/>
      <c r="F15" s="21"/>
      <c r="G15" s="23">
        <v>0.57</v>
      </c>
      <c r="H15" s="23">
        <v>0.51</v>
      </c>
      <c r="I15" s="23">
        <v>0.45</v>
      </c>
      <c r="J15" s="23">
        <v>0.59</v>
      </c>
      <c r="K15" s="23">
        <v>0.77</v>
      </c>
      <c r="L15" s="23">
        <v>0.8</v>
      </c>
      <c r="M15" s="23">
        <v>0.83</v>
      </c>
      <c r="N15" s="18">
        <v>0.83</v>
      </c>
      <c r="O15" s="19"/>
    </row>
    <row r="16" spans="1:15" ht="12.75">
      <c r="A16" s="15" t="s">
        <v>17</v>
      </c>
      <c r="B16" s="21">
        <v>2.33</v>
      </c>
      <c r="C16" s="21">
        <v>2.17</v>
      </c>
      <c r="D16" s="21">
        <v>2.21</v>
      </c>
      <c r="E16" s="21">
        <v>2.43</v>
      </c>
      <c r="F16" s="21">
        <v>2.19</v>
      </c>
      <c r="G16" s="23">
        <v>2.62</v>
      </c>
      <c r="H16" s="23">
        <v>2.24</v>
      </c>
      <c r="I16" s="23">
        <v>2.08</v>
      </c>
      <c r="J16" s="23">
        <v>2.55</v>
      </c>
      <c r="K16" s="23">
        <v>1.81</v>
      </c>
      <c r="L16" s="23">
        <v>1.84</v>
      </c>
      <c r="M16" s="23">
        <v>1.46</v>
      </c>
      <c r="N16" s="18">
        <v>1.46</v>
      </c>
      <c r="O16" s="19"/>
    </row>
    <row r="17" spans="1:15" ht="12.75">
      <c r="A17" s="15" t="s">
        <v>18</v>
      </c>
      <c r="B17" s="21">
        <v>0.29</v>
      </c>
      <c r="C17" s="21">
        <v>0.27</v>
      </c>
      <c r="D17" s="21">
        <v>0.28</v>
      </c>
      <c r="E17" s="21">
        <v>0.28</v>
      </c>
      <c r="F17" s="21">
        <v>0.27</v>
      </c>
      <c r="G17" s="23">
        <v>0.33</v>
      </c>
      <c r="H17" s="23">
        <v>0.29</v>
      </c>
      <c r="I17" s="23">
        <v>0.26</v>
      </c>
      <c r="J17" s="23">
        <v>0.31</v>
      </c>
      <c r="K17" s="23">
        <v>0.76</v>
      </c>
      <c r="L17" s="23">
        <v>0.77</v>
      </c>
      <c r="M17" s="23">
        <v>0.63</v>
      </c>
      <c r="N17" s="18">
        <v>0.61</v>
      </c>
      <c r="O17" s="19"/>
    </row>
    <row r="18" spans="1:15" ht="12.75">
      <c r="A18" s="15" t="s">
        <v>19</v>
      </c>
      <c r="B18" s="21">
        <v>0.03</v>
      </c>
      <c r="C18" s="21">
        <v>0.03</v>
      </c>
      <c r="D18" s="21">
        <v>0.03</v>
      </c>
      <c r="E18" s="21">
        <v>0.03</v>
      </c>
      <c r="F18" s="21">
        <v>0.03</v>
      </c>
      <c r="G18" s="23">
        <v>0.07</v>
      </c>
      <c r="H18" s="23">
        <v>0.06</v>
      </c>
      <c r="I18" s="23">
        <v>0.05</v>
      </c>
      <c r="J18" s="23">
        <v>0.05</v>
      </c>
      <c r="K18" s="23">
        <v>0.12</v>
      </c>
      <c r="L18" s="23">
        <v>0.14</v>
      </c>
      <c r="M18" s="23">
        <v>0.12</v>
      </c>
      <c r="N18" s="18">
        <v>0.11</v>
      </c>
      <c r="O18" s="19"/>
    </row>
    <row r="19" spans="1:15" ht="12.75">
      <c r="A19" s="15" t="s">
        <v>20</v>
      </c>
      <c r="B19" s="26"/>
      <c r="C19" s="26"/>
      <c r="D19" s="21"/>
      <c r="E19" s="21"/>
      <c r="F19" s="21"/>
      <c r="G19" s="23"/>
      <c r="H19" s="23"/>
      <c r="I19" s="23"/>
      <c r="J19" s="23"/>
      <c r="K19" s="23"/>
      <c r="L19" s="23"/>
      <c r="M19" s="23"/>
      <c r="N19" s="19"/>
      <c r="O19" s="19"/>
    </row>
    <row r="20" spans="1:15" ht="12.75">
      <c r="A20" s="15" t="s">
        <v>21</v>
      </c>
      <c r="B20" s="21">
        <v>0.42</v>
      </c>
      <c r="C20" s="21">
        <v>0.44</v>
      </c>
      <c r="D20" s="21">
        <v>0.46</v>
      </c>
      <c r="E20" s="21">
        <v>0.46</v>
      </c>
      <c r="F20" s="21">
        <v>0.47</v>
      </c>
      <c r="G20" s="23">
        <v>0.5</v>
      </c>
      <c r="H20" s="23">
        <v>0.44</v>
      </c>
      <c r="I20" s="23">
        <v>0.42</v>
      </c>
      <c r="J20" s="23">
        <v>0.42</v>
      </c>
      <c r="K20" s="23">
        <v>0.51</v>
      </c>
      <c r="L20" s="23">
        <v>0.53</v>
      </c>
      <c r="M20" s="23">
        <v>0.52</v>
      </c>
      <c r="N20" s="18">
        <v>0.62</v>
      </c>
      <c r="O20" s="19"/>
    </row>
    <row r="21" spans="1:15" ht="12.75">
      <c r="A21" s="15" t="s">
        <v>22</v>
      </c>
      <c r="B21" s="21">
        <v>0.09</v>
      </c>
      <c r="C21" s="21">
        <v>0.11</v>
      </c>
      <c r="D21" s="21">
        <v>0.11</v>
      </c>
      <c r="E21" s="21">
        <v>0.11</v>
      </c>
      <c r="F21" s="21">
        <v>0.11</v>
      </c>
      <c r="G21" s="23">
        <v>0.09</v>
      </c>
      <c r="H21" s="23">
        <v>0.08</v>
      </c>
      <c r="I21" s="23">
        <v>0.08</v>
      </c>
      <c r="J21" s="23">
        <v>0.09</v>
      </c>
      <c r="K21" s="23">
        <v>0.1</v>
      </c>
      <c r="L21" s="23">
        <v>0.1</v>
      </c>
      <c r="M21" s="23">
        <v>0.1</v>
      </c>
      <c r="N21" s="18">
        <v>0.11</v>
      </c>
      <c r="O21" s="19"/>
    </row>
    <row r="22" spans="1:15" ht="12.75">
      <c r="A22" s="15" t="s">
        <v>23</v>
      </c>
      <c r="B22" s="21">
        <v>0.13</v>
      </c>
      <c r="C22" s="21">
        <v>0.14</v>
      </c>
      <c r="D22" s="21">
        <v>0.14</v>
      </c>
      <c r="E22" s="21">
        <v>0.14</v>
      </c>
      <c r="F22" s="21">
        <v>0.14</v>
      </c>
      <c r="G22" s="23">
        <v>0.17</v>
      </c>
      <c r="H22" s="23">
        <v>0.17</v>
      </c>
      <c r="I22" s="23">
        <v>0.16</v>
      </c>
      <c r="J22" s="23">
        <v>0.17</v>
      </c>
      <c r="K22" s="23">
        <v>0.14</v>
      </c>
      <c r="L22" s="23">
        <v>0.13</v>
      </c>
      <c r="M22" s="23">
        <v>0.13</v>
      </c>
      <c r="N22" s="18">
        <v>0.15</v>
      </c>
      <c r="O22" s="19"/>
    </row>
    <row r="23" spans="1:15" ht="12.75">
      <c r="A23" s="15" t="s">
        <v>24</v>
      </c>
      <c r="B23" s="21">
        <v>0.01</v>
      </c>
      <c r="C23" s="21">
        <v>0.01</v>
      </c>
      <c r="D23" s="21">
        <v>0.01</v>
      </c>
      <c r="E23" s="21">
        <v>0.01</v>
      </c>
      <c r="F23" s="21">
        <v>0.01</v>
      </c>
      <c r="G23" s="23">
        <v>0.01</v>
      </c>
      <c r="H23" s="23">
        <v>0.01</v>
      </c>
      <c r="I23" s="23">
        <v>0.01</v>
      </c>
      <c r="J23" s="23">
        <v>0.01</v>
      </c>
      <c r="K23" s="23">
        <v>0.02</v>
      </c>
      <c r="L23" s="23">
        <v>0.01</v>
      </c>
      <c r="M23" s="23">
        <v>0.02</v>
      </c>
      <c r="N23" s="18">
        <v>0.02</v>
      </c>
      <c r="O23" s="19"/>
    </row>
    <row r="24" spans="1:15" ht="12.75">
      <c r="A24" s="15" t="s">
        <v>25</v>
      </c>
      <c r="B24" s="21">
        <v>0.23</v>
      </c>
      <c r="C24" s="21">
        <v>0.24</v>
      </c>
      <c r="D24" s="21">
        <v>0.23</v>
      </c>
      <c r="E24" s="21">
        <v>0.21</v>
      </c>
      <c r="F24" s="21">
        <v>0.18</v>
      </c>
      <c r="G24" s="23">
        <v>0.21</v>
      </c>
      <c r="H24" s="23">
        <v>0.16</v>
      </c>
      <c r="I24" s="23">
        <v>0.16</v>
      </c>
      <c r="J24" s="23">
        <v>0.17</v>
      </c>
      <c r="K24" s="23">
        <v>0.26</v>
      </c>
      <c r="L24" s="23">
        <v>0.28</v>
      </c>
      <c r="M24" s="23">
        <v>0.28</v>
      </c>
      <c r="N24" s="18">
        <v>0.28</v>
      </c>
      <c r="O24" s="19"/>
    </row>
    <row r="25" spans="1:15" ht="12.75">
      <c r="A25" s="15" t="s">
        <v>26</v>
      </c>
      <c r="B25" s="21">
        <v>0.34</v>
      </c>
      <c r="C25" s="21">
        <v>0.39</v>
      </c>
      <c r="D25" s="21">
        <v>0.41</v>
      </c>
      <c r="E25" s="21">
        <v>0.41</v>
      </c>
      <c r="F25" s="21">
        <v>0.39</v>
      </c>
      <c r="G25" s="23">
        <v>0.37</v>
      </c>
      <c r="H25" s="23">
        <v>0.35</v>
      </c>
      <c r="I25" s="23">
        <v>0.34</v>
      </c>
      <c r="J25" s="23">
        <v>0.37</v>
      </c>
      <c r="K25" s="23">
        <v>0.37</v>
      </c>
      <c r="L25" s="23">
        <v>0.35</v>
      </c>
      <c r="M25" s="23">
        <v>0.35</v>
      </c>
      <c r="N25" s="18">
        <v>0.37</v>
      </c>
      <c r="O25" s="19"/>
    </row>
    <row r="26" spans="1:15" ht="12.75">
      <c r="A26" s="15" t="s">
        <v>27</v>
      </c>
      <c r="B26" s="21">
        <v>0.86</v>
      </c>
      <c r="C26" s="21">
        <v>0.9</v>
      </c>
      <c r="D26" s="21">
        <v>0.95</v>
      </c>
      <c r="E26" s="21">
        <v>0.96</v>
      </c>
      <c r="F26" s="21">
        <v>1.02</v>
      </c>
      <c r="G26" s="23">
        <f>I124/I168*100</f>
        <v>1.0156144270667091</v>
      </c>
      <c r="H26" s="23">
        <f>J124/J168*100</f>
        <v>1.021776547182519</v>
      </c>
      <c r="I26" s="23">
        <f>K124/K168*100</f>
        <v>1.0265362547195056</v>
      </c>
      <c r="J26" s="23">
        <f>L124/L168*100</f>
        <v>1.0765316444831372</v>
      </c>
      <c r="K26" s="23">
        <v>1.12</v>
      </c>
      <c r="L26" s="23">
        <v>1.08</v>
      </c>
      <c r="M26" s="23">
        <v>1.11</v>
      </c>
      <c r="N26" s="18">
        <v>1.15</v>
      </c>
      <c r="O26" s="19"/>
    </row>
    <row r="27" spans="1:15" ht="12.75">
      <c r="A27" s="15" t="s">
        <v>28</v>
      </c>
      <c r="B27" s="21">
        <v>0.05</v>
      </c>
      <c r="C27" s="21">
        <v>0.05</v>
      </c>
      <c r="D27" s="21">
        <v>0.05</v>
      </c>
      <c r="E27" s="21">
        <v>0.06</v>
      </c>
      <c r="F27" s="21">
        <v>0.06</v>
      </c>
      <c r="G27" s="23">
        <v>0.05</v>
      </c>
      <c r="H27" s="23">
        <v>0.05</v>
      </c>
      <c r="I27" s="23">
        <v>0.05</v>
      </c>
      <c r="J27" s="23">
        <v>0.05</v>
      </c>
      <c r="K27" s="23">
        <v>0.05</v>
      </c>
      <c r="L27" s="23">
        <v>0.05</v>
      </c>
      <c r="M27" s="23">
        <v>0.05</v>
      </c>
      <c r="N27" s="18">
        <v>0.05</v>
      </c>
      <c r="O27" s="19"/>
    </row>
    <row r="28" spans="1:15" ht="12.75">
      <c r="A28" s="15" t="s">
        <v>29</v>
      </c>
      <c r="B28" s="21">
        <v>0.17</v>
      </c>
      <c r="C28" s="21">
        <v>0.18</v>
      </c>
      <c r="D28" s="21">
        <v>0.18</v>
      </c>
      <c r="E28" s="21">
        <v>0.18</v>
      </c>
      <c r="F28" s="21">
        <v>0.18</v>
      </c>
      <c r="G28" s="23">
        <v>0.19</v>
      </c>
      <c r="H28" s="23">
        <v>0.18</v>
      </c>
      <c r="I28" s="23">
        <v>0.18</v>
      </c>
      <c r="J28" s="23">
        <v>0.19</v>
      </c>
      <c r="K28" s="23">
        <v>0.17</v>
      </c>
      <c r="L28" s="23">
        <v>0.17</v>
      </c>
      <c r="M28" s="23">
        <v>0.17</v>
      </c>
      <c r="N28" s="18">
        <v>0.16</v>
      </c>
      <c r="O28" s="19"/>
    </row>
    <row r="29" spans="1:15" ht="12.75">
      <c r="A29" s="15" t="s">
        <v>30</v>
      </c>
      <c r="B29" s="22">
        <v>0</v>
      </c>
      <c r="C29" s="22">
        <v>0</v>
      </c>
      <c r="D29" s="22">
        <v>0</v>
      </c>
      <c r="E29" s="21">
        <v>0.48</v>
      </c>
      <c r="F29" s="22">
        <v>0.5</v>
      </c>
      <c r="G29" s="23">
        <v>0.13</v>
      </c>
      <c r="H29" s="23">
        <v>0.36</v>
      </c>
      <c r="I29" s="23">
        <v>0.19</v>
      </c>
      <c r="J29" s="23">
        <v>0.03</v>
      </c>
      <c r="K29" s="23">
        <v>0</v>
      </c>
      <c r="L29" s="23">
        <v>0.01</v>
      </c>
      <c r="M29" s="23">
        <v>0.05</v>
      </c>
      <c r="N29" s="18">
        <v>0.13</v>
      </c>
      <c r="O29" s="19"/>
    </row>
    <row r="30" spans="1:15" ht="12.75">
      <c r="A30" s="15" t="s">
        <v>31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0.07</v>
      </c>
      <c r="L30" s="23">
        <v>0.08</v>
      </c>
      <c r="M30" s="23">
        <v>0.08</v>
      </c>
      <c r="N30" s="18">
        <v>0.07</v>
      </c>
      <c r="O30" s="19"/>
    </row>
    <row r="31" spans="1:15" ht="12.75">
      <c r="A31" s="15" t="s">
        <v>32</v>
      </c>
      <c r="B31" s="21">
        <f aca="true" t="shared" si="1" ref="B31:N31">SUM(B14:B30)</f>
        <v>8.72</v>
      </c>
      <c r="C31" s="21">
        <f t="shared" si="1"/>
        <v>8.52</v>
      </c>
      <c r="D31" s="21">
        <f t="shared" si="1"/>
        <v>8.39</v>
      </c>
      <c r="E31" s="21">
        <f t="shared" si="1"/>
        <v>9.24</v>
      </c>
      <c r="F31" s="21">
        <f t="shared" si="1"/>
        <v>9.01</v>
      </c>
      <c r="G31" s="23">
        <f t="shared" si="1"/>
        <v>9.45561442706671</v>
      </c>
      <c r="H31" s="23">
        <f t="shared" si="1"/>
        <v>8.89177654718252</v>
      </c>
      <c r="I31" s="23">
        <f t="shared" si="1"/>
        <v>8.196536254719506</v>
      </c>
      <c r="J31" s="23">
        <f t="shared" si="1"/>
        <v>9.066531644483135</v>
      </c>
      <c r="K31" s="23">
        <f t="shared" si="1"/>
        <v>9.72</v>
      </c>
      <c r="L31" s="23">
        <f t="shared" si="1"/>
        <v>9.79</v>
      </c>
      <c r="M31" s="23">
        <f t="shared" si="1"/>
        <v>9.209999999999999</v>
      </c>
      <c r="N31" s="21">
        <f t="shared" si="1"/>
        <v>9.250000000000004</v>
      </c>
      <c r="O31" s="19"/>
    </row>
    <row r="32" spans="1:15" ht="12.75">
      <c r="A32" s="19"/>
      <c r="B32" s="26"/>
      <c r="C32" s="26"/>
      <c r="D32" s="21"/>
      <c r="E32" s="21"/>
      <c r="F32" s="21"/>
      <c r="G32" s="23"/>
      <c r="H32" s="23"/>
      <c r="I32" s="23"/>
      <c r="J32" s="23"/>
      <c r="K32" s="23"/>
      <c r="L32" s="25" t="s">
        <v>2</v>
      </c>
      <c r="M32" s="25" t="s">
        <v>2</v>
      </c>
      <c r="N32" s="19"/>
      <c r="O32" s="19"/>
    </row>
    <row r="33" spans="1:15" ht="12.75">
      <c r="A33" s="15" t="s">
        <v>33</v>
      </c>
      <c r="B33" s="21">
        <v>0.28</v>
      </c>
      <c r="C33" s="21">
        <v>0.33</v>
      </c>
      <c r="D33" s="21">
        <v>0.36</v>
      </c>
      <c r="E33" s="22">
        <v>0.3</v>
      </c>
      <c r="F33" s="21">
        <v>0.38</v>
      </c>
      <c r="G33" s="23">
        <v>0.32</v>
      </c>
      <c r="H33" s="23">
        <v>0.24</v>
      </c>
      <c r="I33" s="23">
        <v>0.4</v>
      </c>
      <c r="J33" s="23">
        <v>0.5</v>
      </c>
      <c r="K33" s="23">
        <v>0.25</v>
      </c>
      <c r="L33" s="23">
        <v>0.3</v>
      </c>
      <c r="M33" s="23">
        <v>0.28</v>
      </c>
      <c r="N33" s="18">
        <v>0.26</v>
      </c>
      <c r="O33" s="19"/>
    </row>
    <row r="34" spans="1:15" ht="12.75">
      <c r="A34" s="15" t="s">
        <v>34</v>
      </c>
      <c r="B34" s="21">
        <v>0.15</v>
      </c>
      <c r="C34" s="21">
        <v>0.16</v>
      </c>
      <c r="D34" s="21">
        <v>0.15</v>
      </c>
      <c r="E34" s="21">
        <v>0.16</v>
      </c>
      <c r="F34" s="21">
        <v>0.14</v>
      </c>
      <c r="G34" s="23">
        <v>0.18</v>
      </c>
      <c r="H34" s="23">
        <v>0.17</v>
      </c>
      <c r="I34" s="23">
        <v>0.18</v>
      </c>
      <c r="J34" s="23">
        <v>0.19</v>
      </c>
      <c r="K34" s="23">
        <v>0.21</v>
      </c>
      <c r="L34" s="23">
        <v>0.19</v>
      </c>
      <c r="M34" s="23">
        <v>0.21</v>
      </c>
      <c r="N34" s="18">
        <v>0.21</v>
      </c>
      <c r="O34" s="19"/>
    </row>
    <row r="35" spans="1:15" ht="12.75">
      <c r="A35" s="15" t="s">
        <v>35</v>
      </c>
      <c r="B35" s="21">
        <v>0.93</v>
      </c>
      <c r="C35" s="21">
        <v>1.09</v>
      </c>
      <c r="D35" s="21">
        <v>1.18</v>
      </c>
      <c r="E35" s="21">
        <v>1.17</v>
      </c>
      <c r="F35" s="21">
        <v>1.01</v>
      </c>
      <c r="G35" s="23">
        <v>1.03</v>
      </c>
      <c r="H35" s="23">
        <v>0.86</v>
      </c>
      <c r="I35" s="23">
        <v>0.47</v>
      </c>
      <c r="J35" s="23">
        <v>0.69</v>
      </c>
      <c r="K35" s="23">
        <v>0.6</v>
      </c>
      <c r="L35" s="23">
        <v>0.64</v>
      </c>
      <c r="M35" s="23">
        <v>0.61</v>
      </c>
      <c r="N35" s="18">
        <v>0.52</v>
      </c>
      <c r="O35" s="19"/>
    </row>
    <row r="36" spans="1:15" ht="12.75">
      <c r="A36" s="15" t="s">
        <v>36</v>
      </c>
      <c r="B36" s="21">
        <f aca="true" t="shared" si="2" ref="B36:N36">(B33+B34+B35)</f>
        <v>1.36</v>
      </c>
      <c r="C36" s="21">
        <f t="shared" si="2"/>
        <v>1.58</v>
      </c>
      <c r="D36" s="21">
        <f t="shared" si="2"/>
        <v>1.69</v>
      </c>
      <c r="E36" s="21">
        <f t="shared" si="2"/>
        <v>1.63</v>
      </c>
      <c r="F36" s="21">
        <f t="shared" si="2"/>
        <v>1.53</v>
      </c>
      <c r="G36" s="23">
        <f t="shared" si="2"/>
        <v>1.53</v>
      </c>
      <c r="H36" s="23">
        <f t="shared" si="2"/>
        <v>1.27</v>
      </c>
      <c r="I36" s="23">
        <f t="shared" si="2"/>
        <v>1.05</v>
      </c>
      <c r="J36" s="23">
        <f t="shared" si="2"/>
        <v>1.38</v>
      </c>
      <c r="K36" s="23">
        <f t="shared" si="2"/>
        <v>1.06</v>
      </c>
      <c r="L36" s="23">
        <f t="shared" si="2"/>
        <v>1.13</v>
      </c>
      <c r="M36" s="23">
        <f t="shared" si="2"/>
        <v>1.1</v>
      </c>
      <c r="N36" s="21">
        <f t="shared" si="2"/>
        <v>0.99</v>
      </c>
      <c r="O36" s="19"/>
    </row>
    <row r="37" spans="1:15" ht="12.75">
      <c r="A37" s="19"/>
      <c r="B37" s="26"/>
      <c r="C37" s="26"/>
      <c r="D37" s="21"/>
      <c r="E37" s="21"/>
      <c r="F37" s="21"/>
      <c r="G37" s="23"/>
      <c r="H37" s="23"/>
      <c r="I37" s="23"/>
      <c r="J37" s="23"/>
      <c r="K37" s="23"/>
      <c r="L37" s="23"/>
      <c r="M37" s="23"/>
      <c r="N37" s="19"/>
      <c r="O37" s="19"/>
    </row>
    <row r="38" spans="1:15" ht="12.75">
      <c r="A38" s="15" t="s">
        <v>37</v>
      </c>
      <c r="B38" s="21">
        <f aca="true" t="shared" si="3" ref="B38:N38">(B31+B36)</f>
        <v>10.08</v>
      </c>
      <c r="C38" s="22">
        <f t="shared" si="3"/>
        <v>10.1</v>
      </c>
      <c r="D38" s="21">
        <f t="shared" si="3"/>
        <v>10.08</v>
      </c>
      <c r="E38" s="21">
        <f t="shared" si="3"/>
        <v>10.870000000000001</v>
      </c>
      <c r="F38" s="21">
        <f t="shared" si="3"/>
        <v>10.54</v>
      </c>
      <c r="G38" s="23">
        <f t="shared" si="3"/>
        <v>10.985614427066709</v>
      </c>
      <c r="H38" s="23">
        <f t="shared" si="3"/>
        <v>10.16177654718252</v>
      </c>
      <c r="I38" s="23">
        <f t="shared" si="3"/>
        <v>9.246536254719507</v>
      </c>
      <c r="J38" s="23">
        <f t="shared" si="3"/>
        <v>10.446531644483134</v>
      </c>
      <c r="K38" s="23">
        <f t="shared" si="3"/>
        <v>10.780000000000001</v>
      </c>
      <c r="L38" s="23">
        <f t="shared" si="3"/>
        <v>10.919999999999998</v>
      </c>
      <c r="M38" s="23">
        <f t="shared" si="3"/>
        <v>10.309999999999999</v>
      </c>
      <c r="N38" s="21">
        <f t="shared" si="3"/>
        <v>10.240000000000004</v>
      </c>
      <c r="O38" s="19"/>
    </row>
    <row r="39" spans="1:15" ht="12.75">
      <c r="A39" s="19"/>
      <c r="B39" s="21"/>
      <c r="C39" s="21"/>
      <c r="D39" s="21"/>
      <c r="E39" s="21"/>
      <c r="F39" s="21"/>
      <c r="G39" s="23"/>
      <c r="H39" s="23"/>
      <c r="I39" s="23"/>
      <c r="J39" s="23"/>
      <c r="K39" s="23"/>
      <c r="L39" s="23"/>
      <c r="M39" s="23"/>
      <c r="N39" s="26"/>
      <c r="O39" s="19"/>
    </row>
    <row r="40" spans="1:15" ht="12.75">
      <c r="A40" s="15" t="s">
        <v>38</v>
      </c>
      <c r="B40" s="21">
        <f aca="true" t="shared" si="4" ref="B40:N40">(B10-B38)</f>
        <v>3.8100000000000005</v>
      </c>
      <c r="C40" s="21">
        <f t="shared" si="4"/>
        <v>4.290000000000001</v>
      </c>
      <c r="D40" s="21">
        <f t="shared" si="4"/>
        <v>4.01</v>
      </c>
      <c r="E40" s="21">
        <f t="shared" si="4"/>
        <v>3.0799999999999983</v>
      </c>
      <c r="F40" s="21">
        <f t="shared" si="4"/>
        <v>3.1700000000000017</v>
      </c>
      <c r="G40" s="23">
        <f t="shared" si="4"/>
        <v>2.156038940312799</v>
      </c>
      <c r="H40" s="23">
        <f t="shared" si="4"/>
        <v>2.528175808825363</v>
      </c>
      <c r="I40" s="23">
        <f t="shared" si="4"/>
        <v>3.342933674227785</v>
      </c>
      <c r="J40" s="23">
        <f t="shared" si="4"/>
        <v>1.8370946422331098</v>
      </c>
      <c r="K40" s="23">
        <f t="shared" si="4"/>
        <v>2.8299999999999983</v>
      </c>
      <c r="L40" s="23">
        <f t="shared" si="4"/>
        <v>2.4400000000000013</v>
      </c>
      <c r="M40" s="23">
        <f t="shared" si="4"/>
        <v>2.1300000000000026</v>
      </c>
      <c r="N40" s="21">
        <f t="shared" si="4"/>
        <v>2.689999999999996</v>
      </c>
      <c r="O40" s="19"/>
    </row>
    <row r="41" spans="1:15" ht="4.5" customHeight="1">
      <c r="A41" s="14"/>
      <c r="B41" s="27"/>
      <c r="C41" s="27"/>
      <c r="D41" s="27"/>
      <c r="E41" s="27"/>
      <c r="F41" s="27"/>
      <c r="G41" s="14"/>
      <c r="H41" s="14"/>
      <c r="I41" s="14"/>
      <c r="J41" s="14"/>
      <c r="K41" s="14"/>
      <c r="L41" s="14"/>
      <c r="M41" s="14"/>
      <c r="N41" s="14"/>
      <c r="O41" s="19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>
      <c r="A43" s="15" t="s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6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9"/>
    </row>
    <row r="45" spans="1:15" ht="12.75">
      <c r="A45" s="17" t="s">
        <v>3</v>
      </c>
      <c r="B45" s="18">
        <v>1980</v>
      </c>
      <c r="C45" s="18">
        <v>1981</v>
      </c>
      <c r="D45" s="18">
        <v>1982</v>
      </c>
      <c r="E45" s="18">
        <v>1983</v>
      </c>
      <c r="F45" s="18">
        <v>1984</v>
      </c>
      <c r="G45" s="18">
        <v>1985</v>
      </c>
      <c r="H45" s="18">
        <v>1986</v>
      </c>
      <c r="I45" s="18">
        <v>1987</v>
      </c>
      <c r="J45" s="18">
        <v>1988</v>
      </c>
      <c r="K45" s="18">
        <v>1989</v>
      </c>
      <c r="L45" s="17" t="s">
        <v>4</v>
      </c>
      <c r="M45" s="17" t="s">
        <v>5</v>
      </c>
      <c r="N45" s="17" t="s">
        <v>6</v>
      </c>
      <c r="O45" s="19"/>
    </row>
    <row r="46" spans="1:15" ht="5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9"/>
    </row>
    <row r="47" spans="1:15" ht="12.75">
      <c r="A47" s="19"/>
      <c r="B47" s="19"/>
      <c r="C47" s="19"/>
      <c r="D47" s="19"/>
      <c r="E47" s="19"/>
      <c r="F47" s="19"/>
      <c r="G47" s="20" t="s">
        <v>7</v>
      </c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5" t="s">
        <v>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5" t="s">
        <v>9</v>
      </c>
      <c r="B49" s="21">
        <f aca="true" t="shared" si="5" ref="B49:N49">B7</f>
        <v>12.85</v>
      </c>
      <c r="C49" s="21">
        <f t="shared" si="5"/>
        <v>13.46</v>
      </c>
      <c r="D49" s="21">
        <f t="shared" si="5"/>
        <v>13.23</v>
      </c>
      <c r="E49" s="22">
        <f t="shared" si="5"/>
        <v>13.1</v>
      </c>
      <c r="F49" s="22">
        <f t="shared" si="5"/>
        <v>12.89</v>
      </c>
      <c r="G49" s="22">
        <f t="shared" si="5"/>
        <v>12.208171082030002</v>
      </c>
      <c r="H49" s="22">
        <f t="shared" si="5"/>
        <v>11.816520741350494</v>
      </c>
      <c r="I49" s="22">
        <f t="shared" si="5"/>
        <v>11.557094865772811</v>
      </c>
      <c r="J49" s="22">
        <f t="shared" si="5"/>
        <v>11.13880901728292</v>
      </c>
      <c r="K49" s="22">
        <f t="shared" si="5"/>
        <v>12.51</v>
      </c>
      <c r="L49" s="22">
        <f t="shared" si="5"/>
        <v>12.2</v>
      </c>
      <c r="M49" s="22">
        <f t="shared" si="5"/>
        <v>11.33</v>
      </c>
      <c r="N49" s="22">
        <f t="shared" si="5"/>
        <v>11.85</v>
      </c>
      <c r="O49" s="19"/>
    </row>
    <row r="50" spans="1:15" ht="12.75">
      <c r="A50" s="15" t="s">
        <v>10</v>
      </c>
      <c r="B50" s="21">
        <f aca="true" t="shared" si="6" ref="B50:N50">B8</f>
        <v>1.04</v>
      </c>
      <c r="C50" s="21">
        <f t="shared" si="6"/>
        <v>0.93</v>
      </c>
      <c r="D50" s="21">
        <f t="shared" si="6"/>
        <v>0.86</v>
      </c>
      <c r="E50" s="22">
        <f t="shared" si="6"/>
        <v>0.85</v>
      </c>
      <c r="F50" s="22">
        <f t="shared" si="6"/>
        <v>0.82</v>
      </c>
      <c r="G50" s="22">
        <f t="shared" si="6"/>
        <v>0.9334822853495052</v>
      </c>
      <c r="H50" s="22">
        <f t="shared" si="6"/>
        <v>0.8734316146573874</v>
      </c>
      <c r="I50" s="22">
        <f t="shared" si="6"/>
        <v>1.0323750631744806</v>
      </c>
      <c r="J50" s="22">
        <f t="shared" si="6"/>
        <v>1.1448172694333236</v>
      </c>
      <c r="K50" s="22">
        <f t="shared" si="6"/>
        <v>0.98</v>
      </c>
      <c r="L50" s="22">
        <f t="shared" si="6"/>
        <v>1.02</v>
      </c>
      <c r="M50" s="22">
        <f t="shared" si="6"/>
        <v>0.97</v>
      </c>
      <c r="N50" s="22">
        <f t="shared" si="6"/>
        <v>0.93</v>
      </c>
      <c r="O50" s="19"/>
    </row>
    <row r="51" spans="1:15" ht="12.75">
      <c r="A51" s="15" t="s">
        <v>40</v>
      </c>
      <c r="B51" s="22">
        <f aca="true" t="shared" si="7" ref="B51:N51">B9</f>
        <v>0</v>
      </c>
      <c r="C51" s="22">
        <f t="shared" si="7"/>
        <v>0</v>
      </c>
      <c r="D51" s="22">
        <f t="shared" si="7"/>
        <v>0</v>
      </c>
      <c r="E51" s="22">
        <f t="shared" si="7"/>
        <v>0</v>
      </c>
      <c r="F51" s="22">
        <f t="shared" si="7"/>
        <v>0</v>
      </c>
      <c r="G51" s="22">
        <f t="shared" si="7"/>
        <v>0</v>
      </c>
      <c r="H51" s="22">
        <f t="shared" si="7"/>
        <v>0</v>
      </c>
      <c r="I51" s="22">
        <f t="shared" si="7"/>
        <v>0</v>
      </c>
      <c r="J51" s="22">
        <f t="shared" si="7"/>
        <v>0</v>
      </c>
      <c r="K51" s="22">
        <f t="shared" si="7"/>
        <v>0.12</v>
      </c>
      <c r="L51" s="22">
        <f t="shared" si="7"/>
        <v>0.14</v>
      </c>
      <c r="M51" s="22">
        <f t="shared" si="7"/>
        <v>0.14</v>
      </c>
      <c r="N51" s="22">
        <f t="shared" si="7"/>
        <v>0.15</v>
      </c>
      <c r="O51" s="19"/>
    </row>
    <row r="52" spans="1:15" ht="12.75">
      <c r="A52" s="15" t="s">
        <v>12</v>
      </c>
      <c r="B52" s="21">
        <f aca="true" t="shared" si="8" ref="B52:N52">B10</f>
        <v>13.89</v>
      </c>
      <c r="C52" s="21">
        <f t="shared" si="8"/>
        <v>14.39</v>
      </c>
      <c r="D52" s="21">
        <f t="shared" si="8"/>
        <v>14.09</v>
      </c>
      <c r="E52" s="22">
        <f t="shared" si="8"/>
        <v>13.95</v>
      </c>
      <c r="F52" s="22">
        <f t="shared" si="8"/>
        <v>13.71</v>
      </c>
      <c r="G52" s="22">
        <f t="shared" si="8"/>
        <v>13.141653367379508</v>
      </c>
      <c r="H52" s="22">
        <f t="shared" si="8"/>
        <v>12.689952356007883</v>
      </c>
      <c r="I52" s="22">
        <f t="shared" si="8"/>
        <v>12.589469928947292</v>
      </c>
      <c r="J52" s="22">
        <f t="shared" si="8"/>
        <v>12.283626286716244</v>
      </c>
      <c r="K52" s="22">
        <f t="shared" si="8"/>
        <v>13.61</v>
      </c>
      <c r="L52" s="22">
        <f t="shared" si="8"/>
        <v>13.36</v>
      </c>
      <c r="M52" s="22">
        <f t="shared" si="8"/>
        <v>12.440000000000001</v>
      </c>
      <c r="N52" s="22">
        <f t="shared" si="8"/>
        <v>12.93</v>
      </c>
      <c r="O52" s="19"/>
    </row>
    <row r="53" spans="1:15" ht="12.75">
      <c r="A53" s="19"/>
      <c r="B53" s="19"/>
      <c r="C53" s="19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9"/>
    </row>
    <row r="54" spans="1:15" ht="12.75">
      <c r="A54" s="15" t="s">
        <v>41</v>
      </c>
      <c r="B54" s="19"/>
      <c r="C54" s="19"/>
      <c r="D54" s="2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9"/>
    </row>
    <row r="55" spans="1:15" ht="12.75">
      <c r="A55" s="15" t="s">
        <v>42</v>
      </c>
      <c r="B55" s="21">
        <f aca="true" t="shared" si="9" ref="B55:N55">B31</f>
        <v>8.72</v>
      </c>
      <c r="C55" s="21">
        <f t="shared" si="9"/>
        <v>8.52</v>
      </c>
      <c r="D55" s="21">
        <f t="shared" si="9"/>
        <v>8.39</v>
      </c>
      <c r="E55" s="22">
        <f t="shared" si="9"/>
        <v>9.24</v>
      </c>
      <c r="F55" s="22">
        <f t="shared" si="9"/>
        <v>9.01</v>
      </c>
      <c r="G55" s="22">
        <f t="shared" si="9"/>
        <v>9.45561442706671</v>
      </c>
      <c r="H55" s="22">
        <f t="shared" si="9"/>
        <v>8.89177654718252</v>
      </c>
      <c r="I55" s="22">
        <f t="shared" si="9"/>
        <v>8.196536254719506</v>
      </c>
      <c r="J55" s="22">
        <f t="shared" si="9"/>
        <v>9.066531644483135</v>
      </c>
      <c r="K55" s="22">
        <f t="shared" si="9"/>
        <v>9.72</v>
      </c>
      <c r="L55" s="22">
        <f t="shared" si="9"/>
        <v>9.79</v>
      </c>
      <c r="M55" s="22">
        <f t="shared" si="9"/>
        <v>9.209999999999999</v>
      </c>
      <c r="N55" s="22">
        <f t="shared" si="9"/>
        <v>9.250000000000004</v>
      </c>
      <c r="O55" s="19"/>
    </row>
    <row r="56" spans="1:15" ht="12.75">
      <c r="A56" s="15" t="s">
        <v>33</v>
      </c>
      <c r="B56" s="21">
        <f aca="true" t="shared" si="10" ref="B56:F57">B33</f>
        <v>0.28</v>
      </c>
      <c r="C56" s="21">
        <f t="shared" si="10"/>
        <v>0.33</v>
      </c>
      <c r="D56" s="21">
        <f t="shared" si="10"/>
        <v>0.36</v>
      </c>
      <c r="E56" s="22">
        <f t="shared" si="10"/>
        <v>0.3</v>
      </c>
      <c r="F56" s="22">
        <f t="shared" si="10"/>
        <v>0.38</v>
      </c>
      <c r="G56" s="22">
        <v>0.32</v>
      </c>
      <c r="H56" s="22">
        <v>0.24</v>
      </c>
      <c r="I56" s="22">
        <v>0.4</v>
      </c>
      <c r="J56" s="22">
        <f aca="true" t="shared" si="11" ref="J56:N57">J33</f>
        <v>0.5</v>
      </c>
      <c r="K56" s="22">
        <f t="shared" si="11"/>
        <v>0.25</v>
      </c>
      <c r="L56" s="22">
        <f t="shared" si="11"/>
        <v>0.3</v>
      </c>
      <c r="M56" s="22">
        <f t="shared" si="11"/>
        <v>0.28</v>
      </c>
      <c r="N56" s="22">
        <f t="shared" si="11"/>
        <v>0.26</v>
      </c>
      <c r="O56" s="19"/>
    </row>
    <row r="57" spans="1:15" ht="12.75">
      <c r="A57" s="15" t="s">
        <v>34</v>
      </c>
      <c r="B57" s="21">
        <f t="shared" si="10"/>
        <v>0.15</v>
      </c>
      <c r="C57" s="21">
        <f t="shared" si="10"/>
        <v>0.16</v>
      </c>
      <c r="D57" s="21">
        <f t="shared" si="10"/>
        <v>0.15</v>
      </c>
      <c r="E57" s="22">
        <f t="shared" si="10"/>
        <v>0.16</v>
      </c>
      <c r="F57" s="22">
        <f t="shared" si="10"/>
        <v>0.14</v>
      </c>
      <c r="G57" s="22">
        <v>0.18</v>
      </c>
      <c r="H57" s="22">
        <v>0.17</v>
      </c>
      <c r="I57" s="22">
        <v>0.18</v>
      </c>
      <c r="J57" s="22">
        <f t="shared" si="11"/>
        <v>0.19</v>
      </c>
      <c r="K57" s="22">
        <f t="shared" si="11"/>
        <v>0.21</v>
      </c>
      <c r="L57" s="22">
        <f t="shared" si="11"/>
        <v>0.19</v>
      </c>
      <c r="M57" s="22">
        <f t="shared" si="11"/>
        <v>0.21</v>
      </c>
      <c r="N57" s="22">
        <f t="shared" si="11"/>
        <v>0.21</v>
      </c>
      <c r="O57" s="19"/>
    </row>
    <row r="58" spans="1:15" ht="12.75">
      <c r="A58" s="15" t="s">
        <v>43</v>
      </c>
      <c r="B58" s="21">
        <v>0.83</v>
      </c>
      <c r="C58" s="21">
        <v>0.81</v>
      </c>
      <c r="D58" s="21">
        <v>0.78</v>
      </c>
      <c r="E58" s="22">
        <v>0.79</v>
      </c>
      <c r="F58" s="22">
        <v>0.76</v>
      </c>
      <c r="G58" s="22">
        <f>I159/I168*100</f>
        <v>0.7191190552186404</v>
      </c>
      <c r="H58" s="22">
        <f>J159/J168*100</f>
        <v>0.6746239616852503</v>
      </c>
      <c r="I58" s="22">
        <f>K159/K168*100</f>
        <v>0.6543984302999674</v>
      </c>
      <c r="J58" s="22">
        <f>L159/L168*100</f>
        <v>0.7235652232556143</v>
      </c>
      <c r="K58" s="22">
        <f>M159/M168*100</f>
        <v>0.7413028251225776</v>
      </c>
      <c r="L58" s="22">
        <v>0.84</v>
      </c>
      <c r="M58" s="22">
        <v>0.69</v>
      </c>
      <c r="N58" s="22">
        <v>0.66</v>
      </c>
      <c r="O58" s="19"/>
    </row>
    <row r="59" spans="1:15" ht="12.75">
      <c r="A59" s="15" t="s">
        <v>44</v>
      </c>
      <c r="B59" s="21">
        <v>0.13</v>
      </c>
      <c r="C59" s="21">
        <v>0.16</v>
      </c>
      <c r="D59" s="21">
        <v>0.12</v>
      </c>
      <c r="E59" s="22">
        <v>0.12</v>
      </c>
      <c r="F59" s="22">
        <v>0.12</v>
      </c>
      <c r="G59" s="22">
        <f>I160/I168*100</f>
        <v>0.0927545483562081</v>
      </c>
      <c r="H59" s="22">
        <f>J160/J168*100</f>
        <v>0.06161291127241887</v>
      </c>
      <c r="I59" s="22">
        <f>K160/K168*100</f>
        <v>0.06385825133038024</v>
      </c>
      <c r="J59" s="22">
        <f>L160/L168*100</f>
        <v>0.08068224316254774</v>
      </c>
      <c r="K59" s="22">
        <v>0.1</v>
      </c>
      <c r="L59" s="22">
        <v>0.09</v>
      </c>
      <c r="M59" s="22">
        <v>0.06</v>
      </c>
      <c r="N59" s="22">
        <v>0.04</v>
      </c>
      <c r="O59" s="19"/>
    </row>
    <row r="60" spans="1:15" ht="12.75">
      <c r="A60" s="15" t="s">
        <v>45</v>
      </c>
      <c r="B60" s="21">
        <v>0.71</v>
      </c>
      <c r="C60" s="21">
        <v>0.69</v>
      </c>
      <c r="D60" s="21">
        <v>0.66</v>
      </c>
      <c r="E60" s="22">
        <v>0.62</v>
      </c>
      <c r="F60" s="22">
        <v>0.57</v>
      </c>
      <c r="G60" s="22">
        <f>I161/I168*100</f>
        <v>0.3125438876476221</v>
      </c>
      <c r="H60" s="22">
        <f>J161/J168*100</f>
        <v>0.2952805008855297</v>
      </c>
      <c r="I60" s="22">
        <f>K161/K168*100</f>
        <v>0.33647471534322326</v>
      </c>
      <c r="J60" s="22">
        <f>L161/L168*100</f>
        <v>0.428425163540945</v>
      </c>
      <c r="K60" s="22">
        <v>0.29</v>
      </c>
      <c r="L60" s="22">
        <v>0.36</v>
      </c>
      <c r="M60" s="22">
        <v>0.33</v>
      </c>
      <c r="N60" s="22">
        <v>0.33</v>
      </c>
      <c r="O60" s="19"/>
    </row>
    <row r="61" spans="1:15" ht="12.75">
      <c r="A61" s="15" t="s">
        <v>46</v>
      </c>
      <c r="B61" s="21">
        <v>0.07</v>
      </c>
      <c r="C61" s="21">
        <v>0.07</v>
      </c>
      <c r="D61" s="21">
        <v>0.07</v>
      </c>
      <c r="E61" s="22">
        <v>0.07</v>
      </c>
      <c r="F61" s="22">
        <v>0.05</v>
      </c>
      <c r="G61" s="22">
        <f>I162/I168*100</f>
        <v>0.0912224704755825</v>
      </c>
      <c r="H61" s="22">
        <f>J162/J168*100</f>
        <v>0.071590710668762</v>
      </c>
      <c r="I61" s="22">
        <f>K162/K168*100</f>
        <v>0.05618812617058595</v>
      </c>
      <c r="J61" s="22">
        <f>L162/L168*100</f>
        <v>0.05640399977928869</v>
      </c>
      <c r="K61" s="22">
        <v>0.24</v>
      </c>
      <c r="L61" s="22">
        <v>0.23</v>
      </c>
      <c r="M61" s="22">
        <v>0.24</v>
      </c>
      <c r="N61" s="22">
        <v>0.23</v>
      </c>
      <c r="O61" s="19"/>
    </row>
    <row r="62" spans="1:15" ht="12.75">
      <c r="A62" s="15" t="s">
        <v>47</v>
      </c>
      <c r="B62" s="21">
        <v>0.34</v>
      </c>
      <c r="C62" s="21">
        <v>0.36</v>
      </c>
      <c r="D62" s="21">
        <v>0.38</v>
      </c>
      <c r="E62" s="22">
        <v>0.39</v>
      </c>
      <c r="F62" s="22">
        <v>0.41</v>
      </c>
      <c r="G62" s="22">
        <f>I163/I168*100</f>
        <v>0.3909352058729652</v>
      </c>
      <c r="H62" s="22">
        <f>J163/J168*100</f>
        <v>0.38639028162338795</v>
      </c>
      <c r="I62" s="22">
        <f>K163/K168*100</f>
        <v>0.4007491750156078</v>
      </c>
      <c r="J62" s="22">
        <f>L163/L168*100</f>
        <v>0.41524379402730693</v>
      </c>
      <c r="K62" s="22">
        <v>0.42</v>
      </c>
      <c r="L62" s="22">
        <v>0.41</v>
      </c>
      <c r="M62" s="22">
        <v>0.42</v>
      </c>
      <c r="N62" s="22">
        <v>0.43</v>
      </c>
      <c r="O62" s="19"/>
    </row>
    <row r="63" spans="1:15" ht="12.75">
      <c r="A63" s="15" t="s">
        <v>48</v>
      </c>
      <c r="B63" s="21">
        <f aca="true" t="shared" si="12" ref="B63:N63">SUM(B55:B62)</f>
        <v>11.23</v>
      </c>
      <c r="C63" s="22">
        <f t="shared" si="12"/>
        <v>11.1</v>
      </c>
      <c r="D63" s="21">
        <f t="shared" si="12"/>
        <v>10.91</v>
      </c>
      <c r="E63" s="22">
        <f t="shared" si="12"/>
        <v>11.690000000000001</v>
      </c>
      <c r="F63" s="22">
        <f t="shared" si="12"/>
        <v>11.440000000000001</v>
      </c>
      <c r="G63" s="22">
        <f t="shared" si="12"/>
        <v>11.56218959463773</v>
      </c>
      <c r="H63" s="22">
        <f t="shared" si="12"/>
        <v>10.79127491331787</v>
      </c>
      <c r="I63" s="22">
        <f t="shared" si="12"/>
        <v>10.288204952879271</v>
      </c>
      <c r="J63" s="22">
        <f t="shared" si="12"/>
        <v>11.460852068248835</v>
      </c>
      <c r="K63" s="22">
        <f t="shared" si="12"/>
        <v>11.971302825122578</v>
      </c>
      <c r="L63" s="22">
        <f t="shared" si="12"/>
        <v>12.209999999999999</v>
      </c>
      <c r="M63" s="22">
        <f t="shared" si="12"/>
        <v>11.44</v>
      </c>
      <c r="N63" s="22">
        <f t="shared" si="12"/>
        <v>11.410000000000004</v>
      </c>
      <c r="O63" s="19"/>
    </row>
    <row r="64" spans="1:15" ht="12.75">
      <c r="A64" s="19"/>
      <c r="B64" s="19"/>
      <c r="C64" s="19"/>
      <c r="D64" s="23"/>
      <c r="E64" s="22"/>
      <c r="F64" s="22"/>
      <c r="G64" s="22"/>
      <c r="H64" s="22"/>
      <c r="I64" s="22"/>
      <c r="J64" s="22"/>
      <c r="K64" s="22"/>
      <c r="L64" s="28" t="s">
        <v>2</v>
      </c>
      <c r="M64" s="28" t="s">
        <v>2</v>
      </c>
      <c r="N64" s="28" t="s">
        <v>2</v>
      </c>
      <c r="O64" s="19"/>
    </row>
    <row r="65" spans="1:15" ht="12.75">
      <c r="A65" s="15" t="s">
        <v>49</v>
      </c>
      <c r="B65" s="23">
        <f aca="true" t="shared" si="13" ref="B65:N65">(B10-B63)</f>
        <v>2.66</v>
      </c>
      <c r="C65" s="23">
        <f t="shared" si="13"/>
        <v>3.290000000000001</v>
      </c>
      <c r="D65" s="23">
        <f t="shared" si="13"/>
        <v>3.1799999999999997</v>
      </c>
      <c r="E65" s="22">
        <f t="shared" si="13"/>
        <v>2.259999999999998</v>
      </c>
      <c r="F65" s="22">
        <f t="shared" si="13"/>
        <v>2.2699999999999996</v>
      </c>
      <c r="G65" s="22">
        <f t="shared" si="13"/>
        <v>1.5794637727417786</v>
      </c>
      <c r="H65" s="22">
        <f t="shared" si="13"/>
        <v>1.898677442690012</v>
      </c>
      <c r="I65" s="22">
        <f t="shared" si="13"/>
        <v>2.301264976068021</v>
      </c>
      <c r="J65" s="22">
        <f t="shared" si="13"/>
        <v>0.8227742184674085</v>
      </c>
      <c r="K65" s="22">
        <f t="shared" si="13"/>
        <v>1.6386971748774215</v>
      </c>
      <c r="L65" s="22">
        <f t="shared" si="13"/>
        <v>1.1500000000000004</v>
      </c>
      <c r="M65" s="22">
        <f t="shared" si="13"/>
        <v>1.0000000000000018</v>
      </c>
      <c r="N65" s="22">
        <f t="shared" si="13"/>
        <v>1.519999999999996</v>
      </c>
      <c r="O65" s="19"/>
    </row>
    <row r="66" spans="1:16" ht="3.75" customHeight="1">
      <c r="A66" s="14"/>
      <c r="B66" s="14"/>
      <c r="C66" s="14"/>
      <c r="D66" s="14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15" t="s">
        <v>2</v>
      </c>
      <c r="P66" s="4" t="s">
        <v>2</v>
      </c>
    </row>
    <row r="67" spans="1:15" ht="18.75" customHeight="1">
      <c r="A67" s="30" t="s">
        <v>56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ht="12.75">
      <c r="A68" s="30" t="s">
        <v>55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2.75">
      <c r="A69" s="15" t="s">
        <v>50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1:15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5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99" spans="1:3" ht="12">
      <c r="A99" s="1" t="s">
        <v>51</v>
      </c>
      <c r="B99" s="2"/>
      <c r="C99" s="2"/>
    </row>
    <row r="100" spans="1:15" ht="12">
      <c r="A100" s="3" t="s">
        <v>1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3" t="s">
        <v>1</v>
      </c>
      <c r="O100" s="3" t="s">
        <v>1</v>
      </c>
    </row>
    <row r="101" spans="1:15" ht="12">
      <c r="A101" s="5" t="s">
        <v>3</v>
      </c>
      <c r="D101" s="6">
        <v>1980</v>
      </c>
      <c r="E101" s="6">
        <v>1981</v>
      </c>
      <c r="F101" s="6">
        <v>1982</v>
      </c>
      <c r="G101" s="6">
        <v>1983</v>
      </c>
      <c r="H101" s="6">
        <v>1984</v>
      </c>
      <c r="I101" s="6">
        <v>1985</v>
      </c>
      <c r="J101" s="6">
        <v>1986</v>
      </c>
      <c r="K101" s="6">
        <v>1987</v>
      </c>
      <c r="L101" s="6">
        <v>1988</v>
      </c>
      <c r="M101" s="6">
        <v>1989</v>
      </c>
      <c r="N101" s="5" t="s">
        <v>4</v>
      </c>
      <c r="O101" s="5" t="s">
        <v>5</v>
      </c>
    </row>
    <row r="102" spans="1:15" ht="12">
      <c r="A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 t="s">
        <v>1</v>
      </c>
      <c r="O102" s="3" t="s">
        <v>1</v>
      </c>
    </row>
    <row r="103" ht="12">
      <c r="I103" s="7" t="s">
        <v>7</v>
      </c>
    </row>
    <row r="104" ht="12">
      <c r="A104" s="4" t="s">
        <v>8</v>
      </c>
    </row>
    <row r="105" spans="1:15" ht="12">
      <c r="A105" s="4" t="s">
        <v>9</v>
      </c>
      <c r="D105" s="9">
        <v>1996.88</v>
      </c>
      <c r="E105" s="9">
        <v>2126.81</v>
      </c>
      <c r="F105" s="9">
        <v>2103.61</v>
      </c>
      <c r="G105" s="9">
        <v>2114.54</v>
      </c>
      <c r="H105" s="9">
        <v>2120.16</v>
      </c>
      <c r="I105" s="9">
        <v>1912.41</v>
      </c>
      <c r="J105" s="9">
        <v>1894.85</v>
      </c>
      <c r="K105" s="9">
        <v>1943.73</v>
      </c>
      <c r="L105" s="9">
        <v>1816.84</v>
      </c>
      <c r="M105" s="9">
        <v>2142.4</v>
      </c>
      <c r="N105" s="9">
        <v>2185.87</v>
      </c>
      <c r="O105" s="9">
        <v>2014.75</v>
      </c>
    </row>
    <row r="106" spans="1:15" ht="12">
      <c r="A106" s="4" t="s">
        <v>10</v>
      </c>
      <c r="D106" s="9">
        <v>162.22</v>
      </c>
      <c r="E106" s="9">
        <v>146.95</v>
      </c>
      <c r="F106" s="9">
        <v>136.99</v>
      </c>
      <c r="G106" s="9">
        <v>136.67</v>
      </c>
      <c r="H106" s="9">
        <v>135.51</v>
      </c>
      <c r="I106" s="9">
        <v>146.23</v>
      </c>
      <c r="J106" s="9">
        <v>140.06</v>
      </c>
      <c r="K106" s="9">
        <v>173.63</v>
      </c>
      <c r="L106" s="9">
        <v>186.73</v>
      </c>
      <c r="M106" s="9">
        <v>168.57</v>
      </c>
      <c r="N106" s="9">
        <v>183.26</v>
      </c>
      <c r="O106" s="9">
        <v>172.41</v>
      </c>
    </row>
    <row r="107" spans="1:15" ht="12">
      <c r="A107" s="4" t="s">
        <v>11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20.81</v>
      </c>
      <c r="N107" s="9">
        <v>25.06</v>
      </c>
      <c r="O107" s="9">
        <v>24.62</v>
      </c>
    </row>
    <row r="108" spans="1:15" ht="12">
      <c r="A108" s="4" t="s">
        <v>12</v>
      </c>
      <c r="D108" s="9">
        <f>D105+D106</f>
        <v>2159.1</v>
      </c>
      <c r="E108" s="9">
        <f>E105+E106</f>
        <v>2273.7599999999998</v>
      </c>
      <c r="F108" s="9">
        <f>F105+F106</f>
        <v>2240.6000000000004</v>
      </c>
      <c r="G108" s="9">
        <f>G105+G106</f>
        <v>2251.21</v>
      </c>
      <c r="H108" s="9">
        <f>H105+H106</f>
        <v>2255.67</v>
      </c>
      <c r="I108" s="9">
        <v>2058.64</v>
      </c>
      <c r="J108" s="9">
        <v>2034.91</v>
      </c>
      <c r="K108" s="9">
        <v>2117.36</v>
      </c>
      <c r="L108" s="9">
        <f>SUM(L105:L107)</f>
        <v>2003.57</v>
      </c>
      <c r="M108" s="9">
        <f>SUM(M105:M107)</f>
        <v>2331.78</v>
      </c>
      <c r="N108" s="9">
        <f>SUM(N105:N107)</f>
        <v>2394.19</v>
      </c>
      <c r="O108" s="9">
        <f>SUM(O105:O107)</f>
        <v>2211.7799999999997</v>
      </c>
    </row>
    <row r="109" spans="1:14" ht="12">
      <c r="A109" s="4" t="s">
        <v>2</v>
      </c>
      <c r="I109" s="10" t="s">
        <v>2</v>
      </c>
      <c r="J109" s="10" t="s">
        <v>2</v>
      </c>
      <c r="K109" s="10" t="s">
        <v>2</v>
      </c>
      <c r="L109" s="10" t="s">
        <v>2</v>
      </c>
      <c r="M109" s="10" t="s">
        <v>2</v>
      </c>
      <c r="N109" s="10" t="s">
        <v>2</v>
      </c>
    </row>
    <row r="110" ht="12">
      <c r="A110" s="4" t="s">
        <v>13</v>
      </c>
    </row>
    <row r="111" spans="1:13" ht="12">
      <c r="A111" s="4" t="s">
        <v>14</v>
      </c>
      <c r="M111" s="10" t="s">
        <v>2</v>
      </c>
    </row>
    <row r="112" spans="1:15" ht="12">
      <c r="A112" s="4" t="s">
        <v>15</v>
      </c>
      <c r="D112" s="9">
        <v>586.35</v>
      </c>
      <c r="E112" s="9">
        <v>567.26</v>
      </c>
      <c r="F112" s="9">
        <v>529.74</v>
      </c>
      <c r="G112" s="9">
        <v>561.42</v>
      </c>
      <c r="H112" s="9">
        <v>568.6</v>
      </c>
      <c r="I112" s="9">
        <v>488.79</v>
      </c>
      <c r="J112" s="9">
        <v>477.12</v>
      </c>
      <c r="K112" s="9">
        <v>461.3</v>
      </c>
      <c r="L112" s="9">
        <v>487.34</v>
      </c>
      <c r="M112" s="9">
        <v>591.91</v>
      </c>
      <c r="N112" s="9">
        <v>617.37</v>
      </c>
      <c r="O112" s="9">
        <v>589.01</v>
      </c>
    </row>
    <row r="113" spans="1:15" ht="12">
      <c r="A113" s="4" t="s">
        <v>16</v>
      </c>
      <c r="I113" s="9">
        <v>88.41</v>
      </c>
      <c r="J113" s="9">
        <v>80.5</v>
      </c>
      <c r="K113" s="9">
        <v>75.47</v>
      </c>
      <c r="L113" s="9">
        <v>95.21</v>
      </c>
      <c r="M113" s="9">
        <v>131.46</v>
      </c>
      <c r="N113" s="9">
        <v>144.11</v>
      </c>
      <c r="O113" s="9">
        <v>147.18</v>
      </c>
    </row>
    <row r="114" spans="1:15" ht="12">
      <c r="A114" s="4" t="s">
        <v>17</v>
      </c>
      <c r="D114" s="9">
        <v>361.74</v>
      </c>
      <c r="E114" s="9">
        <v>342.88</v>
      </c>
      <c r="F114" s="9">
        <v>351.21</v>
      </c>
      <c r="G114" s="9">
        <v>391.19</v>
      </c>
      <c r="H114" s="9">
        <v>359.6</v>
      </c>
      <c r="I114" s="9">
        <v>410.28</v>
      </c>
      <c r="J114" s="9">
        <v>358.04</v>
      </c>
      <c r="K114" s="9">
        <v>350.97</v>
      </c>
      <c r="L114" s="9">
        <v>415.76</v>
      </c>
      <c r="M114" s="9">
        <v>309.39</v>
      </c>
      <c r="N114" s="9">
        <v>329.72</v>
      </c>
      <c r="O114" s="9">
        <v>259.3</v>
      </c>
    </row>
    <row r="115" spans="1:15" ht="12">
      <c r="A115" s="4" t="s">
        <v>18</v>
      </c>
      <c r="D115" s="9">
        <v>45</v>
      </c>
      <c r="E115" s="9">
        <v>42.66</v>
      </c>
      <c r="F115" s="9">
        <v>44.48</v>
      </c>
      <c r="G115" s="9">
        <v>45.4</v>
      </c>
      <c r="H115" s="9">
        <v>45.23</v>
      </c>
      <c r="I115" s="9">
        <v>52.05</v>
      </c>
      <c r="J115" s="9">
        <v>46.19</v>
      </c>
      <c r="K115" s="9">
        <v>43.17</v>
      </c>
      <c r="L115" s="9">
        <v>51.16</v>
      </c>
      <c r="M115" s="9">
        <v>130.18</v>
      </c>
      <c r="N115" s="9">
        <v>138.13</v>
      </c>
      <c r="O115" s="9">
        <v>111.72</v>
      </c>
    </row>
    <row r="116" spans="1:15" ht="12">
      <c r="A116" s="4" t="s">
        <v>19</v>
      </c>
      <c r="D116" s="9">
        <v>5</v>
      </c>
      <c r="E116" s="9">
        <v>4.74</v>
      </c>
      <c r="F116" s="9">
        <v>4.7</v>
      </c>
      <c r="G116" s="9">
        <v>4.69</v>
      </c>
      <c r="H116" s="9">
        <v>4.82</v>
      </c>
      <c r="I116" s="9">
        <v>10.63</v>
      </c>
      <c r="J116" s="9">
        <v>9.52</v>
      </c>
      <c r="K116" s="9">
        <v>8.11</v>
      </c>
      <c r="L116" s="9">
        <v>8.68</v>
      </c>
      <c r="M116" s="9">
        <v>20.8</v>
      </c>
      <c r="N116" s="9">
        <v>24.34</v>
      </c>
      <c r="O116" s="9">
        <v>20.65</v>
      </c>
    </row>
    <row r="117" ht="12">
      <c r="A117" s="4" t="s">
        <v>20</v>
      </c>
    </row>
    <row r="118" spans="1:15" ht="12">
      <c r="A118" s="4" t="s">
        <v>21</v>
      </c>
      <c r="D118" s="9">
        <v>65.53</v>
      </c>
      <c r="E118" s="9">
        <v>69.52</v>
      </c>
      <c r="F118" s="9">
        <v>72.84</v>
      </c>
      <c r="G118" s="9">
        <v>74.11</v>
      </c>
      <c r="H118" s="9">
        <v>76.69</v>
      </c>
      <c r="I118" s="9">
        <v>77.2</v>
      </c>
      <c r="J118" s="9">
        <v>70.68</v>
      </c>
      <c r="K118" s="9">
        <v>69.67</v>
      </c>
      <c r="L118" s="9">
        <v>67.99</v>
      </c>
      <c r="M118" s="9">
        <v>86.82</v>
      </c>
      <c r="N118" s="9">
        <v>94.38</v>
      </c>
      <c r="O118" s="9">
        <v>92.55</v>
      </c>
    </row>
    <row r="119" spans="1:15" ht="12">
      <c r="A119" s="4" t="s">
        <v>22</v>
      </c>
      <c r="D119" s="9">
        <v>14.46</v>
      </c>
      <c r="E119" s="9">
        <v>17.38</v>
      </c>
      <c r="F119" s="9">
        <v>17.54</v>
      </c>
      <c r="G119" s="9">
        <v>18.08</v>
      </c>
      <c r="H119" s="9">
        <v>18.57</v>
      </c>
      <c r="I119" s="9">
        <v>13.45</v>
      </c>
      <c r="J119" s="9">
        <v>13.3</v>
      </c>
      <c r="K119" s="9">
        <v>13.78</v>
      </c>
      <c r="L119" s="9">
        <v>14.16</v>
      </c>
      <c r="M119" s="9">
        <v>17.79</v>
      </c>
      <c r="N119" s="9">
        <v>18.02</v>
      </c>
      <c r="O119" s="9">
        <v>17.11</v>
      </c>
    </row>
    <row r="120" spans="1:15" ht="12">
      <c r="A120" s="4" t="s">
        <v>23</v>
      </c>
      <c r="D120" s="9">
        <v>19.82</v>
      </c>
      <c r="E120" s="9">
        <v>22.12</v>
      </c>
      <c r="F120" s="9">
        <v>22.26</v>
      </c>
      <c r="G120" s="9">
        <v>23.2</v>
      </c>
      <c r="H120" s="9">
        <v>23.81</v>
      </c>
      <c r="I120" s="9">
        <v>26.26</v>
      </c>
      <c r="J120" s="9">
        <v>26.75</v>
      </c>
      <c r="K120" s="9">
        <v>27.4</v>
      </c>
      <c r="L120" s="9">
        <v>28.14</v>
      </c>
      <c r="M120" s="9">
        <v>23.43</v>
      </c>
      <c r="N120" s="9">
        <v>23.73</v>
      </c>
      <c r="O120" s="9">
        <v>22.54</v>
      </c>
    </row>
    <row r="121" spans="1:15" ht="12">
      <c r="A121" s="4" t="s">
        <v>24</v>
      </c>
      <c r="D121" s="9">
        <v>1.93</v>
      </c>
      <c r="E121" s="9">
        <v>1.58</v>
      </c>
      <c r="F121" s="9">
        <v>2.23</v>
      </c>
      <c r="G121" s="9">
        <v>2.15</v>
      </c>
      <c r="H121" s="9">
        <v>2.09</v>
      </c>
      <c r="I121" s="9">
        <v>2.17</v>
      </c>
      <c r="J121" s="9">
        <v>2.02</v>
      </c>
      <c r="K121" s="9">
        <v>2</v>
      </c>
      <c r="L121" s="9">
        <v>2.06</v>
      </c>
      <c r="M121" s="9">
        <v>3.31</v>
      </c>
      <c r="N121" s="9">
        <v>2.62</v>
      </c>
      <c r="O121" s="9">
        <v>3.04</v>
      </c>
    </row>
    <row r="122" spans="1:15" ht="12">
      <c r="A122" s="4" t="s">
        <v>25</v>
      </c>
      <c r="D122" s="9">
        <v>35.5</v>
      </c>
      <c r="E122" s="9">
        <v>37.92</v>
      </c>
      <c r="F122" s="9">
        <v>36.91</v>
      </c>
      <c r="G122" s="9">
        <v>33.84</v>
      </c>
      <c r="H122" s="9">
        <v>29.63</v>
      </c>
      <c r="I122" s="9">
        <v>32.88</v>
      </c>
      <c r="J122" s="9">
        <v>24.88</v>
      </c>
      <c r="K122" s="9">
        <v>26.96</v>
      </c>
      <c r="L122" s="9">
        <v>27.17</v>
      </c>
      <c r="M122" s="9">
        <v>45.11</v>
      </c>
      <c r="N122" s="9">
        <v>49.95</v>
      </c>
      <c r="O122" s="9">
        <v>50.55</v>
      </c>
    </row>
    <row r="123" spans="1:15" ht="12">
      <c r="A123" s="4" t="s">
        <v>26</v>
      </c>
      <c r="D123" s="9">
        <v>52.78</v>
      </c>
      <c r="E123" s="9">
        <v>61.63</v>
      </c>
      <c r="F123" s="9">
        <v>64.25</v>
      </c>
      <c r="G123" s="9">
        <v>66.92</v>
      </c>
      <c r="H123" s="9">
        <v>64.32</v>
      </c>
      <c r="I123" s="9">
        <v>57.67</v>
      </c>
      <c r="J123" s="9">
        <v>55.2</v>
      </c>
      <c r="K123" s="9">
        <v>56.28</v>
      </c>
      <c r="L123" s="9">
        <v>59.78</v>
      </c>
      <c r="M123" s="9">
        <v>63.17</v>
      </c>
      <c r="N123" s="9">
        <v>63.45</v>
      </c>
      <c r="O123" s="9">
        <v>62.94</v>
      </c>
    </row>
    <row r="124" spans="1:15" ht="12">
      <c r="A124" s="4" t="s">
        <v>27</v>
      </c>
      <c r="D124" s="9">
        <v>134.38</v>
      </c>
      <c r="E124" s="9">
        <v>142.21</v>
      </c>
      <c r="F124" s="9">
        <v>151.21</v>
      </c>
      <c r="G124" s="9">
        <v>155.92</v>
      </c>
      <c r="H124" s="9">
        <v>167.14</v>
      </c>
      <c r="I124" s="9">
        <f>198.87*0.8</f>
        <v>159.096</v>
      </c>
      <c r="J124" s="9">
        <f>204.81*0.8</f>
        <v>163.848</v>
      </c>
      <c r="K124" s="9">
        <f>215.81*0.8</f>
        <v>172.64800000000002</v>
      </c>
      <c r="L124" s="9">
        <f>219.49*0.8</f>
        <v>175.592</v>
      </c>
      <c r="M124" s="9">
        <v>192.61</v>
      </c>
      <c r="N124" s="9">
        <v>193.78</v>
      </c>
      <c r="O124" s="9">
        <v>197.6</v>
      </c>
    </row>
    <row r="125" spans="1:15" ht="12">
      <c r="A125" s="4" t="s">
        <v>28</v>
      </c>
      <c r="D125" s="9">
        <v>7.19</v>
      </c>
      <c r="E125" s="9">
        <v>7.9</v>
      </c>
      <c r="F125" s="9">
        <v>8.66</v>
      </c>
      <c r="G125" s="9">
        <v>8.93</v>
      </c>
      <c r="H125" s="9">
        <v>9.19</v>
      </c>
      <c r="I125" s="9">
        <v>8.1</v>
      </c>
      <c r="J125" s="9">
        <v>8.01</v>
      </c>
      <c r="K125" s="9">
        <v>8.31</v>
      </c>
      <c r="L125" s="9">
        <v>8.52</v>
      </c>
      <c r="M125" s="9">
        <v>8.32</v>
      </c>
      <c r="N125" s="9">
        <v>8.77</v>
      </c>
      <c r="O125" s="9">
        <v>9.1</v>
      </c>
    </row>
    <row r="126" spans="1:15" ht="12">
      <c r="A126" s="4" t="s">
        <v>29</v>
      </c>
      <c r="D126" s="9">
        <v>25.97</v>
      </c>
      <c r="E126" s="9">
        <v>28.44</v>
      </c>
      <c r="F126" s="9">
        <v>27.67</v>
      </c>
      <c r="G126" s="9">
        <v>28.61</v>
      </c>
      <c r="H126" s="9">
        <v>28.99</v>
      </c>
      <c r="I126" s="9">
        <v>30.02</v>
      </c>
      <c r="J126" s="9">
        <v>28.48</v>
      </c>
      <c r="K126" s="9">
        <v>29.04</v>
      </c>
      <c r="L126" s="9">
        <v>31.1</v>
      </c>
      <c r="M126" s="9">
        <v>28.59</v>
      </c>
      <c r="N126" s="9">
        <v>29.63</v>
      </c>
      <c r="O126" s="9">
        <v>29.98</v>
      </c>
    </row>
    <row r="127" spans="1:15" ht="12">
      <c r="A127" s="4" t="s">
        <v>30</v>
      </c>
      <c r="D127" s="9">
        <v>0</v>
      </c>
      <c r="E127" s="9">
        <v>0</v>
      </c>
      <c r="F127" s="9">
        <v>0</v>
      </c>
      <c r="G127" s="9">
        <v>77.44</v>
      </c>
      <c r="H127" s="9">
        <v>82.19</v>
      </c>
      <c r="I127" s="9">
        <v>20.36</v>
      </c>
      <c r="J127" s="9">
        <v>57.73</v>
      </c>
      <c r="K127" s="9">
        <v>31.96</v>
      </c>
      <c r="L127" s="9">
        <v>4.89</v>
      </c>
      <c r="M127" s="9">
        <v>0</v>
      </c>
      <c r="N127" s="9">
        <v>0.9</v>
      </c>
      <c r="O127" s="9">
        <v>0.89</v>
      </c>
    </row>
    <row r="128" spans="1:15" ht="12">
      <c r="A128" s="4" t="s">
        <v>31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12.52</v>
      </c>
      <c r="N128" s="9">
        <v>15.74</v>
      </c>
      <c r="O128" s="9">
        <v>15.27</v>
      </c>
    </row>
    <row r="129" spans="1:15" ht="12">
      <c r="A129" s="4" t="s">
        <v>32</v>
      </c>
      <c r="D129" s="9">
        <f aca="true" t="shared" si="14" ref="D129:O129">SUM(D112:D128)</f>
        <v>1355.6500000000003</v>
      </c>
      <c r="E129" s="9">
        <f t="shared" si="14"/>
        <v>1346.2400000000002</v>
      </c>
      <c r="F129" s="9">
        <f t="shared" si="14"/>
        <v>1333.7000000000005</v>
      </c>
      <c r="G129" s="9">
        <f t="shared" si="14"/>
        <v>1491.9</v>
      </c>
      <c r="H129" s="9">
        <f t="shared" si="14"/>
        <v>1480.8700000000001</v>
      </c>
      <c r="I129" s="9">
        <f t="shared" si="14"/>
        <v>1477.3660000000002</v>
      </c>
      <c r="J129" s="9">
        <f t="shared" si="14"/>
        <v>1422.2680000000003</v>
      </c>
      <c r="K129" s="9">
        <f t="shared" si="14"/>
        <v>1377.0679999999998</v>
      </c>
      <c r="L129" s="9">
        <f t="shared" si="14"/>
        <v>1477.5520000000004</v>
      </c>
      <c r="M129" s="9">
        <f t="shared" si="14"/>
        <v>1665.4099999999999</v>
      </c>
      <c r="N129" s="9">
        <f t="shared" si="14"/>
        <v>1754.6399999999999</v>
      </c>
      <c r="O129" s="9">
        <f t="shared" si="14"/>
        <v>1629.4299999999998</v>
      </c>
    </row>
    <row r="131" spans="1:15" ht="12">
      <c r="A131" s="4" t="s">
        <v>33</v>
      </c>
      <c r="D131" s="9">
        <v>44.15</v>
      </c>
      <c r="E131" s="9">
        <v>51.93</v>
      </c>
      <c r="F131" s="9">
        <v>56.18</v>
      </c>
      <c r="G131" s="9">
        <v>48.18</v>
      </c>
      <c r="H131" s="9">
        <v>61.83</v>
      </c>
      <c r="I131" s="9">
        <v>49.21</v>
      </c>
      <c r="J131" s="9">
        <v>38.07</v>
      </c>
      <c r="K131" s="9">
        <v>66.37</v>
      </c>
      <c r="L131" s="9">
        <v>81.84</v>
      </c>
      <c r="M131" s="9">
        <v>43.21</v>
      </c>
      <c r="N131" s="9">
        <v>53.88</v>
      </c>
      <c r="O131" s="9">
        <v>50.05</v>
      </c>
    </row>
    <row r="132" spans="1:15" ht="12">
      <c r="A132" s="4" t="s">
        <v>34</v>
      </c>
      <c r="D132" s="9">
        <v>23.83</v>
      </c>
      <c r="E132" s="9">
        <v>25.28</v>
      </c>
      <c r="F132" s="9">
        <v>23.86</v>
      </c>
      <c r="G132" s="9">
        <v>25.32</v>
      </c>
      <c r="H132" s="9">
        <v>24.17</v>
      </c>
      <c r="I132" s="9">
        <v>27.84</v>
      </c>
      <c r="J132" s="9">
        <v>27.35</v>
      </c>
      <c r="K132" s="9">
        <v>28.98</v>
      </c>
      <c r="L132" s="9">
        <v>29.96</v>
      </c>
      <c r="M132" s="9">
        <v>35.45</v>
      </c>
      <c r="N132" s="9">
        <v>34.65</v>
      </c>
      <c r="O132" s="9">
        <v>36.88</v>
      </c>
    </row>
    <row r="133" spans="1:15" ht="12">
      <c r="A133" s="4" t="s">
        <v>35</v>
      </c>
      <c r="D133" s="9">
        <v>144.97</v>
      </c>
      <c r="E133" s="9">
        <v>172.42</v>
      </c>
      <c r="F133" s="9">
        <v>187.4</v>
      </c>
      <c r="G133" s="9">
        <v>188.2</v>
      </c>
      <c r="H133" s="9">
        <v>166.92</v>
      </c>
      <c r="I133" s="9">
        <v>161.6</v>
      </c>
      <c r="J133" s="9">
        <v>137.56</v>
      </c>
      <c r="K133" s="9">
        <v>79.4</v>
      </c>
      <c r="L133" s="9">
        <v>112.54</v>
      </c>
      <c r="M133" s="9">
        <v>103.63</v>
      </c>
      <c r="N133" s="9">
        <v>113.87</v>
      </c>
      <c r="O133" s="9">
        <v>108.85</v>
      </c>
    </row>
    <row r="134" spans="1:15" ht="12">
      <c r="A134" s="4" t="s">
        <v>36</v>
      </c>
      <c r="D134" s="9">
        <f aca="true" t="shared" si="15" ref="D134:O134">SUM(D131:D133)</f>
        <v>212.95</v>
      </c>
      <c r="E134" s="9">
        <f t="shared" si="15"/>
        <v>249.63</v>
      </c>
      <c r="F134" s="9">
        <f t="shared" si="15"/>
        <v>267.44</v>
      </c>
      <c r="G134" s="9">
        <f t="shared" si="15"/>
        <v>261.7</v>
      </c>
      <c r="H134" s="9">
        <f t="shared" si="15"/>
        <v>252.92</v>
      </c>
      <c r="I134" s="9">
        <f t="shared" si="15"/>
        <v>238.64999999999998</v>
      </c>
      <c r="J134" s="9">
        <f t="shared" si="15"/>
        <v>202.98000000000002</v>
      </c>
      <c r="K134" s="9">
        <f t="shared" si="15"/>
        <v>174.75</v>
      </c>
      <c r="L134" s="9">
        <f t="shared" si="15"/>
        <v>224.34000000000003</v>
      </c>
      <c r="M134" s="9">
        <f t="shared" si="15"/>
        <v>182.29</v>
      </c>
      <c r="N134" s="9">
        <f t="shared" si="15"/>
        <v>202.4</v>
      </c>
      <c r="O134" s="9">
        <f t="shared" si="15"/>
        <v>195.78</v>
      </c>
    </row>
    <row r="136" spans="1:15" ht="12">
      <c r="A136" s="4" t="s">
        <v>37</v>
      </c>
      <c r="D136" s="9">
        <f aca="true" t="shared" si="16" ref="D136:O136">D129+D134</f>
        <v>1568.6000000000004</v>
      </c>
      <c r="E136" s="9">
        <f t="shared" si="16"/>
        <v>1595.8700000000003</v>
      </c>
      <c r="F136" s="9">
        <f t="shared" si="16"/>
        <v>1601.1400000000006</v>
      </c>
      <c r="G136" s="9">
        <f t="shared" si="16"/>
        <v>1753.6000000000001</v>
      </c>
      <c r="H136" s="9">
        <f t="shared" si="16"/>
        <v>1733.7900000000002</v>
      </c>
      <c r="I136" s="9">
        <f t="shared" si="16"/>
        <v>1716.016</v>
      </c>
      <c r="J136" s="9">
        <f t="shared" si="16"/>
        <v>1625.2480000000003</v>
      </c>
      <c r="K136" s="9">
        <f t="shared" si="16"/>
        <v>1551.8179999999998</v>
      </c>
      <c r="L136" s="9">
        <f t="shared" si="16"/>
        <v>1701.8920000000003</v>
      </c>
      <c r="M136" s="9">
        <f t="shared" si="16"/>
        <v>1847.6999999999998</v>
      </c>
      <c r="N136" s="9">
        <f t="shared" si="16"/>
        <v>1957.04</v>
      </c>
      <c r="O136" s="9">
        <f t="shared" si="16"/>
        <v>1825.2099999999998</v>
      </c>
    </row>
    <row r="138" spans="1:15" ht="12">
      <c r="A138" s="4" t="s">
        <v>38</v>
      </c>
      <c r="D138" s="8">
        <f aca="true" t="shared" si="17" ref="D138:O138">D108-D136</f>
        <v>590.4999999999995</v>
      </c>
      <c r="E138" s="8">
        <f t="shared" si="17"/>
        <v>677.8899999999994</v>
      </c>
      <c r="F138" s="8">
        <f t="shared" si="17"/>
        <v>639.4599999999998</v>
      </c>
      <c r="G138" s="8">
        <f t="shared" si="17"/>
        <v>497.6099999999999</v>
      </c>
      <c r="H138" s="8">
        <f t="shared" si="17"/>
        <v>521.8799999999999</v>
      </c>
      <c r="I138" s="8">
        <f t="shared" si="17"/>
        <v>342.6239999999998</v>
      </c>
      <c r="J138" s="8">
        <f t="shared" si="17"/>
        <v>409.6619999999998</v>
      </c>
      <c r="K138" s="8">
        <f t="shared" si="17"/>
        <v>565.5420000000004</v>
      </c>
      <c r="L138" s="8">
        <f t="shared" si="17"/>
        <v>301.67799999999966</v>
      </c>
      <c r="M138" s="8">
        <f t="shared" si="17"/>
        <v>484.0800000000004</v>
      </c>
      <c r="N138" s="8">
        <f t="shared" si="17"/>
        <v>437.1500000000001</v>
      </c>
      <c r="O138" s="8">
        <f t="shared" si="17"/>
        <v>386.56999999999994</v>
      </c>
    </row>
    <row r="139" spans="1:15" ht="12">
      <c r="A139" s="3" t="s">
        <v>1</v>
      </c>
      <c r="D139" s="3" t="s">
        <v>1</v>
      </c>
      <c r="E139" s="3" t="s">
        <v>1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3" t="s">
        <v>1</v>
      </c>
      <c r="O139" s="3" t="s">
        <v>1</v>
      </c>
    </row>
    <row r="140" spans="1:15" ht="12">
      <c r="A140" s="4" t="s">
        <v>52</v>
      </c>
      <c r="D140" s="11">
        <v>15548</v>
      </c>
      <c r="E140" s="11">
        <v>15801</v>
      </c>
      <c r="F140" s="11">
        <v>15904</v>
      </c>
      <c r="G140" s="11">
        <v>16133</v>
      </c>
      <c r="H140" s="11">
        <v>16439</v>
      </c>
      <c r="I140" s="11">
        <v>15665</v>
      </c>
      <c r="J140" s="11">
        <v>16035.6</v>
      </c>
      <c r="K140" s="11">
        <v>16818.5</v>
      </c>
      <c r="L140" s="11">
        <v>16310.9</v>
      </c>
      <c r="M140" s="11">
        <v>17132</v>
      </c>
      <c r="N140" s="11">
        <v>17917</v>
      </c>
      <c r="O140" s="11">
        <v>17782</v>
      </c>
    </row>
    <row r="141" spans="1:15" ht="12">
      <c r="A141" s="3" t="s">
        <v>1</v>
      </c>
      <c r="D141" s="3" t="s">
        <v>1</v>
      </c>
      <c r="E141" s="3" t="s">
        <v>1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3" t="s">
        <v>1</v>
      </c>
      <c r="O141" s="3" t="s">
        <v>1</v>
      </c>
    </row>
    <row r="144" spans="1:3" ht="12">
      <c r="A144" s="1" t="s">
        <v>53</v>
      </c>
      <c r="B144" s="2"/>
      <c r="C144" s="2"/>
    </row>
    <row r="145" spans="1:15" ht="12">
      <c r="A145" s="3" t="s">
        <v>1</v>
      </c>
      <c r="D145" s="3" t="s">
        <v>1</v>
      </c>
      <c r="E145" s="3" t="s">
        <v>1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3" t="s">
        <v>1</v>
      </c>
      <c r="O145" s="3" t="s">
        <v>1</v>
      </c>
    </row>
    <row r="146" spans="1:15" ht="12">
      <c r="A146" s="5" t="s">
        <v>3</v>
      </c>
      <c r="D146" s="6">
        <v>1980</v>
      </c>
      <c r="E146" s="6">
        <v>1981</v>
      </c>
      <c r="F146" s="6">
        <v>1982</v>
      </c>
      <c r="G146" s="6">
        <v>1983</v>
      </c>
      <c r="H146" s="6">
        <v>1984</v>
      </c>
      <c r="I146" s="6">
        <v>1985</v>
      </c>
      <c r="J146" s="6">
        <v>1986</v>
      </c>
      <c r="K146" s="6">
        <v>1987</v>
      </c>
      <c r="L146" s="6">
        <v>1988</v>
      </c>
      <c r="M146" s="6">
        <v>1989</v>
      </c>
      <c r="N146" s="5" t="s">
        <v>4</v>
      </c>
      <c r="O146" s="5" t="s">
        <v>5</v>
      </c>
    </row>
    <row r="147" spans="1:15" ht="12">
      <c r="A147" s="3" t="s">
        <v>1</v>
      </c>
      <c r="D147" s="3" t="s">
        <v>1</v>
      </c>
      <c r="E147" s="3" t="s">
        <v>1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3" t="s">
        <v>1</v>
      </c>
      <c r="O147" s="3" t="s">
        <v>1</v>
      </c>
    </row>
    <row r="148" ht="12">
      <c r="I148" s="7" t="s">
        <v>7</v>
      </c>
    </row>
    <row r="149" ht="12">
      <c r="A149" s="4" t="s">
        <v>8</v>
      </c>
    </row>
    <row r="150" spans="1:15" ht="12">
      <c r="A150" s="4" t="s">
        <v>9</v>
      </c>
      <c r="D150" s="9">
        <v>1996.88</v>
      </c>
      <c r="E150" s="9">
        <v>2126.81</v>
      </c>
      <c r="F150" s="9">
        <v>2103.61</v>
      </c>
      <c r="G150" s="9">
        <v>2114.54</v>
      </c>
      <c r="H150" s="9">
        <v>2120.16</v>
      </c>
      <c r="I150" s="9">
        <v>1912.41</v>
      </c>
      <c r="J150" s="9">
        <v>1894.85</v>
      </c>
      <c r="K150" s="9">
        <v>1943.73</v>
      </c>
      <c r="L150" s="9">
        <v>1816.84</v>
      </c>
      <c r="M150" s="9">
        <v>2142.4</v>
      </c>
      <c r="N150" s="9">
        <f aca="true" t="shared" si="18" ref="N150:O152">N105</f>
        <v>2185.87</v>
      </c>
      <c r="O150" s="9">
        <f t="shared" si="18"/>
        <v>2014.75</v>
      </c>
    </row>
    <row r="151" spans="1:15" ht="12">
      <c r="A151" s="4" t="s">
        <v>10</v>
      </c>
      <c r="D151" s="9">
        <v>162.22</v>
      </c>
      <c r="E151" s="9">
        <v>146.95</v>
      </c>
      <c r="F151" s="9">
        <v>136.99</v>
      </c>
      <c r="G151" s="9">
        <v>136.67</v>
      </c>
      <c r="H151" s="9">
        <v>135.51</v>
      </c>
      <c r="I151" s="9">
        <v>146.23</v>
      </c>
      <c r="J151" s="9">
        <v>140.06</v>
      </c>
      <c r="K151" s="9">
        <v>173.63</v>
      </c>
      <c r="L151" s="9">
        <v>186.73</v>
      </c>
      <c r="M151" s="9">
        <v>168.57</v>
      </c>
      <c r="N151" s="9">
        <f t="shared" si="18"/>
        <v>183.26</v>
      </c>
      <c r="O151" s="9">
        <f t="shared" si="18"/>
        <v>172.41</v>
      </c>
    </row>
    <row r="152" spans="1:15" ht="12">
      <c r="A152" s="4" t="s">
        <v>40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20.81</v>
      </c>
      <c r="N152" s="9">
        <f t="shared" si="18"/>
        <v>25.06</v>
      </c>
      <c r="O152" s="9">
        <f t="shared" si="18"/>
        <v>24.62</v>
      </c>
    </row>
    <row r="153" spans="1:15" ht="12">
      <c r="A153" s="4" t="s">
        <v>12</v>
      </c>
      <c r="D153" s="9">
        <f>D150+D151</f>
        <v>2159.1</v>
      </c>
      <c r="E153" s="9">
        <f>E150+E151</f>
        <v>2273.7599999999998</v>
      </c>
      <c r="F153" s="9">
        <f>F150+F151</f>
        <v>2240.6000000000004</v>
      </c>
      <c r="G153" s="9">
        <f>G150+G151</f>
        <v>2251.21</v>
      </c>
      <c r="H153" s="9">
        <f>H150+H151</f>
        <v>2255.67</v>
      </c>
      <c r="I153" s="9">
        <v>2058.64</v>
      </c>
      <c r="J153" s="9">
        <v>2034.91</v>
      </c>
      <c r="K153" s="9">
        <v>2117.36</v>
      </c>
      <c r="L153" s="9">
        <f>SUM(L150:L152)</f>
        <v>2003.57</v>
      </c>
      <c r="M153" s="9">
        <f>SUM(M150:M152)</f>
        <v>2331.78</v>
      </c>
      <c r="N153" s="9">
        <f>SUM(N150:N152)</f>
        <v>2394.19</v>
      </c>
      <c r="O153" s="9">
        <f>SUM(O150:O152)</f>
        <v>2211.7799999999997</v>
      </c>
    </row>
    <row r="154" spans="1:14" ht="12">
      <c r="A154" s="10" t="s">
        <v>2</v>
      </c>
      <c r="B154" s="9"/>
      <c r="C154" s="9"/>
      <c r="I154" s="10" t="s">
        <v>2</v>
      </c>
      <c r="J154" s="10" t="s">
        <v>2</v>
      </c>
      <c r="K154" s="10" t="s">
        <v>2</v>
      </c>
      <c r="L154" s="10" t="s">
        <v>2</v>
      </c>
      <c r="M154" s="10" t="s">
        <v>2</v>
      </c>
      <c r="N154" s="10" t="s">
        <v>2</v>
      </c>
    </row>
    <row r="155" ht="12">
      <c r="A155" s="4" t="s">
        <v>41</v>
      </c>
    </row>
    <row r="156" spans="1:15" ht="12">
      <c r="A156" s="4" t="s">
        <v>42</v>
      </c>
      <c r="D156" s="9">
        <f aca="true" t="shared" si="19" ref="D156:O156">D129</f>
        <v>1355.6500000000003</v>
      </c>
      <c r="E156" s="9">
        <f t="shared" si="19"/>
        <v>1346.2400000000002</v>
      </c>
      <c r="F156" s="9">
        <f t="shared" si="19"/>
        <v>1333.7000000000005</v>
      </c>
      <c r="G156" s="9">
        <f t="shared" si="19"/>
        <v>1491.9</v>
      </c>
      <c r="H156" s="9">
        <f t="shared" si="19"/>
        <v>1480.8700000000001</v>
      </c>
      <c r="I156" s="9">
        <f t="shared" si="19"/>
        <v>1477.3660000000002</v>
      </c>
      <c r="J156" s="9">
        <f t="shared" si="19"/>
        <v>1422.2680000000003</v>
      </c>
      <c r="K156" s="9">
        <f t="shared" si="19"/>
        <v>1377.0679999999998</v>
      </c>
      <c r="L156" s="9">
        <f t="shared" si="19"/>
        <v>1477.5520000000004</v>
      </c>
      <c r="M156" s="9">
        <f t="shared" si="19"/>
        <v>1665.4099999999999</v>
      </c>
      <c r="N156" s="9">
        <f t="shared" si="19"/>
        <v>1754.6399999999999</v>
      </c>
      <c r="O156" s="9">
        <f t="shared" si="19"/>
        <v>1629.4299999999998</v>
      </c>
    </row>
    <row r="157" spans="1:15" ht="12">
      <c r="A157" s="4" t="s">
        <v>33</v>
      </c>
      <c r="D157" s="9">
        <f aca="true" t="shared" si="20" ref="D157:H158">D131</f>
        <v>44.15</v>
      </c>
      <c r="E157" s="9">
        <f t="shared" si="20"/>
        <v>51.93</v>
      </c>
      <c r="F157" s="9">
        <f t="shared" si="20"/>
        <v>56.18</v>
      </c>
      <c r="G157" s="9">
        <f t="shared" si="20"/>
        <v>48.18</v>
      </c>
      <c r="H157" s="9">
        <f t="shared" si="20"/>
        <v>61.83</v>
      </c>
      <c r="I157" s="9">
        <v>49.21</v>
      </c>
      <c r="J157" s="9">
        <v>38.07</v>
      </c>
      <c r="K157" s="9">
        <v>66.37</v>
      </c>
      <c r="L157" s="9">
        <f aca="true" t="shared" si="21" ref="L157:O158">L131</f>
        <v>81.84</v>
      </c>
      <c r="M157" s="9">
        <f t="shared" si="21"/>
        <v>43.21</v>
      </c>
      <c r="N157" s="9">
        <f t="shared" si="21"/>
        <v>53.88</v>
      </c>
      <c r="O157" s="9">
        <f t="shared" si="21"/>
        <v>50.05</v>
      </c>
    </row>
    <row r="158" spans="1:15" ht="12">
      <c r="A158" s="4" t="s">
        <v>34</v>
      </c>
      <c r="D158" s="9">
        <f t="shared" si="20"/>
        <v>23.83</v>
      </c>
      <c r="E158" s="9">
        <f t="shared" si="20"/>
        <v>25.28</v>
      </c>
      <c r="F158" s="9">
        <f t="shared" si="20"/>
        <v>23.86</v>
      </c>
      <c r="G158" s="9">
        <f t="shared" si="20"/>
        <v>25.32</v>
      </c>
      <c r="H158" s="9">
        <f t="shared" si="20"/>
        <v>24.17</v>
      </c>
      <c r="I158" s="9">
        <v>27.84</v>
      </c>
      <c r="J158" s="9">
        <v>27.35</v>
      </c>
      <c r="K158" s="9">
        <v>28.98</v>
      </c>
      <c r="L158" s="9">
        <f t="shared" si="21"/>
        <v>29.96</v>
      </c>
      <c r="M158" s="9">
        <f t="shared" si="21"/>
        <v>35.45</v>
      </c>
      <c r="N158" s="9">
        <f t="shared" si="21"/>
        <v>34.65</v>
      </c>
      <c r="O158" s="9">
        <f t="shared" si="21"/>
        <v>36.88</v>
      </c>
    </row>
    <row r="159" spans="1:15" ht="12">
      <c r="A159" s="4" t="s">
        <v>43</v>
      </c>
      <c r="D159" s="9">
        <v>129.03</v>
      </c>
      <c r="E159" s="9">
        <v>127.99</v>
      </c>
      <c r="F159" s="9">
        <v>124.05</v>
      </c>
      <c r="G159" s="9">
        <v>127.57</v>
      </c>
      <c r="H159" s="9">
        <v>124.73</v>
      </c>
      <c r="I159" s="9">
        <v>112.65</v>
      </c>
      <c r="J159" s="9">
        <v>108.18</v>
      </c>
      <c r="K159" s="9">
        <v>110.06</v>
      </c>
      <c r="L159" s="9">
        <v>118.02</v>
      </c>
      <c r="M159" s="9">
        <v>127</v>
      </c>
      <c r="N159" s="9">
        <v>150.93</v>
      </c>
      <c r="O159" s="9">
        <v>121.92</v>
      </c>
    </row>
    <row r="160" spans="1:15" ht="12">
      <c r="A160" s="4" t="s">
        <v>44</v>
      </c>
      <c r="D160" s="9">
        <v>20.87</v>
      </c>
      <c r="E160" s="9">
        <v>25.28</v>
      </c>
      <c r="F160" s="9">
        <v>19.32</v>
      </c>
      <c r="G160" s="9">
        <v>19.25</v>
      </c>
      <c r="H160" s="9">
        <v>18.98</v>
      </c>
      <c r="I160" s="9">
        <v>14.53</v>
      </c>
      <c r="J160" s="9">
        <v>9.88</v>
      </c>
      <c r="K160" s="9">
        <v>10.74</v>
      </c>
      <c r="L160" s="9">
        <v>13.16</v>
      </c>
      <c r="M160" s="9">
        <v>16.66</v>
      </c>
      <c r="N160" s="9">
        <v>16.38</v>
      </c>
      <c r="O160" s="9">
        <v>11.18</v>
      </c>
    </row>
    <row r="161" spans="1:15" ht="12">
      <c r="A161" s="4" t="s">
        <v>45</v>
      </c>
      <c r="D161" s="9">
        <v>110.17</v>
      </c>
      <c r="E161" s="9">
        <v>109.03</v>
      </c>
      <c r="F161" s="9">
        <v>104.97</v>
      </c>
      <c r="G161" s="9">
        <v>101.31</v>
      </c>
      <c r="H161" s="9">
        <v>94.69</v>
      </c>
      <c r="I161" s="9">
        <v>48.96</v>
      </c>
      <c r="J161" s="9">
        <v>47.35</v>
      </c>
      <c r="K161" s="9">
        <v>56.59</v>
      </c>
      <c r="L161" s="9">
        <v>69.88</v>
      </c>
      <c r="M161" s="9">
        <v>49.87</v>
      </c>
      <c r="N161" s="9">
        <v>64.54</v>
      </c>
      <c r="O161" s="9">
        <v>58.2</v>
      </c>
    </row>
    <row r="162" spans="1:15" ht="12">
      <c r="A162" s="4" t="s">
        <v>46</v>
      </c>
      <c r="D162" s="9">
        <v>10.17</v>
      </c>
      <c r="E162" s="9">
        <v>11.06</v>
      </c>
      <c r="F162" s="9">
        <v>11.13</v>
      </c>
      <c r="G162" s="9">
        <v>11.45</v>
      </c>
      <c r="H162" s="9">
        <v>8.1</v>
      </c>
      <c r="I162" s="9">
        <v>14.29</v>
      </c>
      <c r="J162" s="9">
        <v>11.48</v>
      </c>
      <c r="K162" s="9">
        <v>9.45</v>
      </c>
      <c r="L162" s="9">
        <v>9.2</v>
      </c>
      <c r="M162" s="9">
        <v>40.6</v>
      </c>
      <c r="N162" s="9">
        <v>41.07</v>
      </c>
      <c r="O162" s="9">
        <v>41.85</v>
      </c>
    </row>
    <row r="163" spans="1:15" ht="12">
      <c r="A163" s="4" t="s">
        <v>47</v>
      </c>
      <c r="D163" s="9">
        <v>52.31</v>
      </c>
      <c r="E163" s="9">
        <v>56.88</v>
      </c>
      <c r="F163" s="9">
        <v>60.77</v>
      </c>
      <c r="G163" s="9">
        <v>64.59</v>
      </c>
      <c r="H163" s="9">
        <v>68.39</v>
      </c>
      <c r="I163" s="9">
        <v>61.24</v>
      </c>
      <c r="J163" s="9">
        <v>61.96</v>
      </c>
      <c r="K163" s="9">
        <v>67.4</v>
      </c>
      <c r="L163" s="9">
        <v>67.73</v>
      </c>
      <c r="M163" s="9">
        <v>72.18</v>
      </c>
      <c r="N163" s="9">
        <v>72.62</v>
      </c>
      <c r="O163" s="9">
        <v>74.05</v>
      </c>
    </row>
    <row r="164" spans="1:15" ht="12">
      <c r="A164" s="4" t="s">
        <v>48</v>
      </c>
      <c r="D164" s="9">
        <f aca="true" t="shared" si="22" ref="D164:O164">SUM(D156:D163)</f>
        <v>1746.1800000000003</v>
      </c>
      <c r="E164" s="9">
        <f t="shared" si="22"/>
        <v>1753.6900000000003</v>
      </c>
      <c r="F164" s="9">
        <f t="shared" si="22"/>
        <v>1733.9800000000005</v>
      </c>
      <c r="G164" s="9">
        <f t="shared" si="22"/>
        <v>1889.57</v>
      </c>
      <c r="H164" s="9">
        <f t="shared" si="22"/>
        <v>1881.7600000000002</v>
      </c>
      <c r="I164" s="9">
        <f t="shared" si="22"/>
        <v>1806.0860000000002</v>
      </c>
      <c r="J164" s="9">
        <f t="shared" si="22"/>
        <v>1726.5380000000002</v>
      </c>
      <c r="K164" s="9">
        <f t="shared" si="22"/>
        <v>1726.6579999999997</v>
      </c>
      <c r="L164" s="9">
        <f t="shared" si="22"/>
        <v>1867.3420000000003</v>
      </c>
      <c r="M164" s="9">
        <f t="shared" si="22"/>
        <v>2050.3799999999997</v>
      </c>
      <c r="N164" s="9">
        <f t="shared" si="22"/>
        <v>2188.7100000000005</v>
      </c>
      <c r="O164" s="9">
        <f t="shared" si="22"/>
        <v>2023.56</v>
      </c>
    </row>
    <row r="166" spans="1:15" ht="12">
      <c r="A166" s="4" t="s">
        <v>49</v>
      </c>
      <c r="D166" s="8">
        <f aca="true" t="shared" si="23" ref="D166:O166">D108-D164</f>
        <v>412.9199999999996</v>
      </c>
      <c r="E166" s="8">
        <f t="shared" si="23"/>
        <v>520.0699999999995</v>
      </c>
      <c r="F166" s="8">
        <f t="shared" si="23"/>
        <v>506.6199999999999</v>
      </c>
      <c r="G166" s="8">
        <f t="shared" si="23"/>
        <v>361.6400000000001</v>
      </c>
      <c r="H166" s="8">
        <f t="shared" si="23"/>
        <v>373.90999999999985</v>
      </c>
      <c r="I166" s="8">
        <f t="shared" si="23"/>
        <v>252.55399999999963</v>
      </c>
      <c r="J166" s="8">
        <f t="shared" si="23"/>
        <v>308.37199999999984</v>
      </c>
      <c r="K166" s="8">
        <f t="shared" si="23"/>
        <v>390.70200000000045</v>
      </c>
      <c r="L166" s="8">
        <f t="shared" si="23"/>
        <v>136.2279999999996</v>
      </c>
      <c r="M166" s="8">
        <f t="shared" si="23"/>
        <v>281.40000000000055</v>
      </c>
      <c r="N166" s="8">
        <f t="shared" si="23"/>
        <v>205.47999999999956</v>
      </c>
      <c r="O166" s="8">
        <f t="shared" si="23"/>
        <v>188.2199999999998</v>
      </c>
    </row>
    <row r="167" spans="1:15" ht="12">
      <c r="A167" s="3" t="s">
        <v>1</v>
      </c>
      <c r="D167" s="3" t="s">
        <v>1</v>
      </c>
      <c r="E167" s="3" t="s">
        <v>1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3" t="s">
        <v>1</v>
      </c>
      <c r="O167" s="3" t="s">
        <v>1</v>
      </c>
    </row>
    <row r="168" spans="1:16" ht="12">
      <c r="A168" s="4" t="s">
        <v>52</v>
      </c>
      <c r="D168" s="11">
        <f>D140</f>
        <v>15548</v>
      </c>
      <c r="E168" s="11">
        <f>E140</f>
        <v>15801</v>
      </c>
      <c r="F168" s="11">
        <f>F140</f>
        <v>15904</v>
      </c>
      <c r="G168" s="11">
        <f>G140</f>
        <v>16133</v>
      </c>
      <c r="H168" s="11">
        <f>H140</f>
        <v>16439</v>
      </c>
      <c r="I168" s="11">
        <v>15665</v>
      </c>
      <c r="J168" s="11">
        <v>16035.6</v>
      </c>
      <c r="K168" s="11">
        <v>16818.5</v>
      </c>
      <c r="L168" s="11">
        <v>16310.9</v>
      </c>
      <c r="M168" s="11">
        <f>M140</f>
        <v>17132</v>
      </c>
      <c r="N168" s="11">
        <f>N140</f>
        <v>17917</v>
      </c>
      <c r="O168" s="11">
        <f>O140</f>
        <v>17782</v>
      </c>
      <c r="P168" s="12" t="s">
        <v>2</v>
      </c>
    </row>
    <row r="169" spans="1:15" ht="12">
      <c r="A169" s="3" t="s">
        <v>1</v>
      </c>
      <c r="D169" s="3" t="s">
        <v>1</v>
      </c>
      <c r="E169" s="3" t="s">
        <v>1</v>
      </c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3" t="s">
        <v>1</v>
      </c>
      <c r="O169" s="3" t="s">
        <v>1</v>
      </c>
    </row>
    <row r="170" ht="12">
      <c r="A170" s="4" t="s">
        <v>54</v>
      </c>
    </row>
  </sheetData>
  <printOptions/>
  <pageMargins left="0.75" right="0.75" top="1" bottom="1" header="0.5" footer="0.5"/>
  <pageSetup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219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35.25390625" style="33" customWidth="1"/>
    <col min="2" max="8" width="9.875" style="33" customWidth="1"/>
    <col min="9" max="16384" width="11.00390625" style="33" customWidth="1"/>
  </cols>
  <sheetData>
    <row r="1" spans="1:7" ht="15.75">
      <c r="A1" s="31" t="s">
        <v>93</v>
      </c>
      <c r="B1" s="32"/>
      <c r="C1" s="32"/>
      <c r="D1" s="32"/>
      <c r="E1" s="32"/>
      <c r="F1" s="32"/>
      <c r="G1" s="32"/>
    </row>
    <row r="2" spans="1:8" ht="2.25" customHeight="1">
      <c r="A2" s="34"/>
      <c r="B2" s="34"/>
      <c r="C2" s="34"/>
      <c r="D2" s="34"/>
      <c r="E2" s="34"/>
      <c r="F2" s="34"/>
      <c r="G2" s="34"/>
      <c r="H2" s="34"/>
    </row>
    <row r="3" spans="1:8" ht="15.75">
      <c r="A3" s="35" t="s">
        <v>3</v>
      </c>
      <c r="B3" s="36">
        <v>1993</v>
      </c>
      <c r="C3" s="36">
        <v>1994</v>
      </c>
      <c r="D3" s="36">
        <v>1995</v>
      </c>
      <c r="E3" s="36">
        <v>1996</v>
      </c>
      <c r="F3" s="36">
        <v>1997</v>
      </c>
      <c r="G3" s="36">
        <v>1998</v>
      </c>
      <c r="H3" s="36">
        <v>1999</v>
      </c>
    </row>
    <row r="4" spans="1:8" ht="3" customHeight="1">
      <c r="A4" s="34"/>
      <c r="B4" s="34"/>
      <c r="C4" s="34"/>
      <c r="D4" s="34"/>
      <c r="E4" s="34"/>
      <c r="F4" s="34"/>
      <c r="G4" s="34"/>
      <c r="H4" s="34"/>
    </row>
    <row r="5" spans="1:8" ht="15.75">
      <c r="A5" s="32"/>
      <c r="B5" s="37" t="s">
        <v>57</v>
      </c>
      <c r="C5" s="37" t="s">
        <v>2</v>
      </c>
      <c r="D5" s="31"/>
      <c r="E5" s="31" t="s">
        <v>58</v>
      </c>
      <c r="F5" s="32"/>
      <c r="G5" s="32"/>
      <c r="H5" s="32"/>
    </row>
    <row r="6" spans="1:7" ht="15.75">
      <c r="A6" s="37" t="s">
        <v>8</v>
      </c>
      <c r="B6" s="38"/>
      <c r="C6" s="38"/>
      <c r="D6" s="38"/>
      <c r="E6" s="38"/>
      <c r="F6" s="38"/>
      <c r="G6" s="38"/>
    </row>
    <row r="7" spans="1:9" ht="15.75">
      <c r="A7" s="37" t="s">
        <v>9</v>
      </c>
      <c r="B7" s="39">
        <v>11.74</v>
      </c>
      <c r="C7" s="39">
        <v>11.84</v>
      </c>
      <c r="D7" s="39">
        <v>11.91</v>
      </c>
      <c r="E7" s="39">
        <v>13.89</v>
      </c>
      <c r="F7" s="39">
        <v>12.77</v>
      </c>
      <c r="G7" s="39">
        <v>15.07</v>
      </c>
      <c r="H7" s="39">
        <v>13.77</v>
      </c>
      <c r="I7" s="40"/>
    </row>
    <row r="8" spans="1:9" ht="15.75">
      <c r="A8" s="37" t="s">
        <v>10</v>
      </c>
      <c r="B8" s="39">
        <v>0.82</v>
      </c>
      <c r="C8" s="39">
        <v>0.75</v>
      </c>
      <c r="D8" s="39">
        <v>0.64</v>
      </c>
      <c r="E8" s="39">
        <v>0.57</v>
      </c>
      <c r="F8" s="39">
        <v>0.63</v>
      </c>
      <c r="G8" s="39">
        <v>0.61</v>
      </c>
      <c r="H8" s="39">
        <v>0.64</v>
      </c>
      <c r="I8" s="40"/>
    </row>
    <row r="9" spans="1:9" ht="15.75">
      <c r="A9" s="37" t="s">
        <v>59</v>
      </c>
      <c r="B9" s="39">
        <v>0.49</v>
      </c>
      <c r="C9" s="39">
        <v>0.48</v>
      </c>
      <c r="D9" s="39">
        <v>0.55</v>
      </c>
      <c r="E9" s="39">
        <v>0.57</v>
      </c>
      <c r="F9" s="39">
        <v>0.56</v>
      </c>
      <c r="G9" s="39">
        <v>0.56</v>
      </c>
      <c r="H9" s="39">
        <v>0.55</v>
      </c>
      <c r="I9" s="40"/>
    </row>
    <row r="10" spans="1:9" ht="15.75">
      <c r="A10" s="37" t="s">
        <v>12</v>
      </c>
      <c r="B10" s="39">
        <f aca="true" t="shared" si="0" ref="B10:H10">+B7+B8+B9</f>
        <v>13.05</v>
      </c>
      <c r="C10" s="39">
        <f t="shared" si="0"/>
        <v>13.07</v>
      </c>
      <c r="D10" s="39">
        <f t="shared" si="0"/>
        <v>13.100000000000001</v>
      </c>
      <c r="E10" s="39">
        <f t="shared" si="0"/>
        <v>15.030000000000001</v>
      </c>
      <c r="F10" s="39">
        <f t="shared" si="0"/>
        <v>13.96</v>
      </c>
      <c r="G10" s="39">
        <f t="shared" si="0"/>
        <v>16.24</v>
      </c>
      <c r="H10" s="39">
        <f t="shared" si="0"/>
        <v>14.96</v>
      </c>
      <c r="I10" s="40"/>
    </row>
    <row r="11" spans="1:9" ht="15.75">
      <c r="A11" s="37"/>
      <c r="B11" s="39"/>
      <c r="C11" s="39"/>
      <c r="D11" s="39"/>
      <c r="E11" s="39"/>
      <c r="F11" s="39"/>
      <c r="G11" s="39"/>
      <c r="H11" s="41"/>
      <c r="I11" s="40"/>
    </row>
    <row r="12" spans="1:9" ht="15.75">
      <c r="A12" s="37" t="s">
        <v>13</v>
      </c>
      <c r="B12" s="39"/>
      <c r="C12" s="39"/>
      <c r="D12" s="39"/>
      <c r="E12" s="39"/>
      <c r="F12" s="42"/>
      <c r="G12" s="42"/>
      <c r="H12" s="39"/>
      <c r="I12" s="40"/>
    </row>
    <row r="13" spans="1:9" ht="15.75">
      <c r="A13" s="37" t="s">
        <v>14</v>
      </c>
      <c r="B13" s="39"/>
      <c r="C13" s="39"/>
      <c r="D13" s="39"/>
      <c r="E13" s="39"/>
      <c r="F13" s="42"/>
      <c r="G13" s="42"/>
      <c r="H13" s="39"/>
      <c r="I13" s="40"/>
    </row>
    <row r="14" spans="1:9" ht="15.75">
      <c r="A14" s="37" t="s">
        <v>60</v>
      </c>
      <c r="B14" s="39">
        <v>2.84</v>
      </c>
      <c r="C14" s="39">
        <v>2.97</v>
      </c>
      <c r="D14" s="39">
        <v>2.89</v>
      </c>
      <c r="E14" s="39">
        <v>3.13</v>
      </c>
      <c r="F14" s="39">
        <v>3.17</v>
      </c>
      <c r="G14" s="39">
        <v>2.94</v>
      </c>
      <c r="H14" s="39">
        <v>3.04</v>
      </c>
      <c r="I14" s="40"/>
    </row>
    <row r="15" spans="1:9" ht="15.75">
      <c r="A15" s="37" t="s">
        <v>61</v>
      </c>
      <c r="B15" s="39">
        <v>0.43</v>
      </c>
      <c r="C15" s="39">
        <v>0.43</v>
      </c>
      <c r="D15" s="39">
        <v>0.43</v>
      </c>
      <c r="E15" s="39">
        <v>0.43</v>
      </c>
      <c r="F15" s="39">
        <v>0.48</v>
      </c>
      <c r="G15" s="39">
        <v>0.47</v>
      </c>
      <c r="H15" s="39">
        <v>0.52</v>
      </c>
      <c r="I15" s="40"/>
    </row>
    <row r="16" spans="1:9" ht="15.75">
      <c r="A16" s="37" t="s">
        <v>62</v>
      </c>
      <c r="B16" s="39">
        <v>0.04</v>
      </c>
      <c r="C16" s="39">
        <v>0.04</v>
      </c>
      <c r="D16" s="39">
        <v>0.04</v>
      </c>
      <c r="E16" s="39">
        <v>0.04</v>
      </c>
      <c r="F16" s="39">
        <v>0.05</v>
      </c>
      <c r="G16" s="39">
        <v>0.05</v>
      </c>
      <c r="H16" s="39">
        <v>0.03</v>
      </c>
      <c r="I16" s="40"/>
    </row>
    <row r="17" spans="1:9" ht="15.75">
      <c r="A17" s="37" t="s">
        <v>63</v>
      </c>
      <c r="B17" s="39">
        <v>2.22</v>
      </c>
      <c r="C17" s="39">
        <v>2.58</v>
      </c>
      <c r="D17" s="39">
        <v>2.28</v>
      </c>
      <c r="E17" s="39">
        <v>2.45</v>
      </c>
      <c r="F17" s="39">
        <v>2.71</v>
      </c>
      <c r="G17" s="39">
        <v>2.34</v>
      </c>
      <c r="H17" s="39">
        <v>2.09</v>
      </c>
      <c r="I17" s="40"/>
    </row>
    <row r="18" spans="1:9" ht="15.75">
      <c r="A18" s="37" t="s">
        <v>64</v>
      </c>
      <c r="B18" s="39">
        <v>0.89</v>
      </c>
      <c r="C18" s="39">
        <v>1.03</v>
      </c>
      <c r="D18" s="39">
        <v>0.91</v>
      </c>
      <c r="E18" s="39">
        <v>1</v>
      </c>
      <c r="F18" s="39">
        <v>1.1</v>
      </c>
      <c r="G18" s="39">
        <v>0.95</v>
      </c>
      <c r="H18" s="39">
        <v>0.86</v>
      </c>
      <c r="I18" s="40"/>
    </row>
    <row r="19" spans="1:9" ht="15.75">
      <c r="A19" s="37" t="s">
        <v>19</v>
      </c>
      <c r="B19" s="39">
        <v>0.17</v>
      </c>
      <c r="C19" s="39">
        <v>0.21</v>
      </c>
      <c r="D19" s="39">
        <v>0.19</v>
      </c>
      <c r="E19" s="39">
        <v>0.2</v>
      </c>
      <c r="F19" s="39">
        <v>0.2</v>
      </c>
      <c r="G19" s="39">
        <v>0.12</v>
      </c>
      <c r="H19" s="39">
        <v>0.05</v>
      </c>
      <c r="I19" s="40"/>
    </row>
    <row r="20" spans="1:9" ht="15.75">
      <c r="A20" s="37" t="s">
        <v>65</v>
      </c>
      <c r="B20" s="39">
        <f aca="true" t="shared" si="1" ref="B20:H20">SUM(B14:B19)</f>
        <v>6.59</v>
      </c>
      <c r="C20" s="39">
        <f t="shared" si="1"/>
        <v>7.260000000000001</v>
      </c>
      <c r="D20" s="39">
        <f t="shared" si="1"/>
        <v>6.740000000000001</v>
      </c>
      <c r="E20" s="39">
        <f t="shared" si="1"/>
        <v>7.250000000000001</v>
      </c>
      <c r="F20" s="39">
        <f t="shared" si="1"/>
        <v>7.71</v>
      </c>
      <c r="G20" s="39">
        <f t="shared" si="1"/>
        <v>6.87</v>
      </c>
      <c r="H20" s="39">
        <f t="shared" si="1"/>
        <v>6.59</v>
      </c>
      <c r="I20" s="40"/>
    </row>
    <row r="21" spans="1:9" ht="15.75">
      <c r="A21" s="37" t="s">
        <v>66</v>
      </c>
      <c r="B21" s="39"/>
      <c r="C21" s="39"/>
      <c r="D21" s="39"/>
      <c r="E21" s="39"/>
      <c r="F21" s="42"/>
      <c r="G21" s="42"/>
      <c r="H21" s="39"/>
      <c r="I21" s="40"/>
    </row>
    <row r="22" spans="1:9" ht="15.75">
      <c r="A22" s="37" t="s">
        <v>67</v>
      </c>
      <c r="B22" s="39">
        <v>0.34</v>
      </c>
      <c r="C22" s="39">
        <v>0.4</v>
      </c>
      <c r="D22" s="39">
        <v>0.41</v>
      </c>
      <c r="E22" s="39">
        <v>0.39</v>
      </c>
      <c r="F22" s="39">
        <v>0.39</v>
      </c>
      <c r="G22" s="39">
        <v>0.38</v>
      </c>
      <c r="H22" s="39">
        <v>0.41</v>
      </c>
      <c r="I22" s="40"/>
    </row>
    <row r="23" spans="1:9" ht="15.75">
      <c r="A23" s="37" t="s">
        <v>68</v>
      </c>
      <c r="B23" s="39">
        <v>0.1</v>
      </c>
      <c r="C23" s="39">
        <v>0.12</v>
      </c>
      <c r="D23" s="39">
        <v>0.12</v>
      </c>
      <c r="E23" s="39">
        <v>0.11</v>
      </c>
      <c r="F23" s="39">
        <v>0.12</v>
      </c>
      <c r="G23" s="39">
        <v>0.11</v>
      </c>
      <c r="H23" s="39">
        <v>0.12</v>
      </c>
      <c r="I23" s="40"/>
    </row>
    <row r="24" spans="1:9" ht="15.75">
      <c r="A24" s="37" t="s">
        <v>69</v>
      </c>
      <c r="B24" s="39">
        <v>0.17</v>
      </c>
      <c r="C24" s="39">
        <v>0.21</v>
      </c>
      <c r="D24" s="39">
        <v>0.21</v>
      </c>
      <c r="E24" s="39">
        <v>0.2</v>
      </c>
      <c r="F24" s="39">
        <v>0.2</v>
      </c>
      <c r="G24" s="39">
        <v>0.2</v>
      </c>
      <c r="H24" s="39">
        <v>0.21</v>
      </c>
      <c r="I24" s="40"/>
    </row>
    <row r="25" spans="1:9" ht="15.75">
      <c r="A25" s="37" t="s">
        <v>70</v>
      </c>
      <c r="B25" s="39">
        <v>0.04</v>
      </c>
      <c r="C25" s="39">
        <v>0.04</v>
      </c>
      <c r="D25" s="39">
        <v>0.05</v>
      </c>
      <c r="E25" s="39">
        <v>0.05</v>
      </c>
      <c r="F25" s="39">
        <v>0.05</v>
      </c>
      <c r="G25" s="39">
        <v>0.05</v>
      </c>
      <c r="H25" s="39">
        <v>0.06</v>
      </c>
      <c r="I25" s="40"/>
    </row>
    <row r="26" spans="1:9" ht="15.75">
      <c r="A26" s="37" t="s">
        <v>71</v>
      </c>
      <c r="B26" s="39">
        <v>0.39</v>
      </c>
      <c r="C26" s="39">
        <v>0.46</v>
      </c>
      <c r="D26" s="39">
        <v>0.47</v>
      </c>
      <c r="E26" s="39">
        <v>0.44</v>
      </c>
      <c r="F26" s="39">
        <v>0.45</v>
      </c>
      <c r="G26" s="39">
        <v>0.44</v>
      </c>
      <c r="H26" s="39">
        <v>0.46</v>
      </c>
      <c r="I26" s="40"/>
    </row>
    <row r="27" spans="1:9" ht="15.75">
      <c r="A27" s="37" t="s">
        <v>72</v>
      </c>
      <c r="B27" s="39">
        <v>0.35</v>
      </c>
      <c r="C27" s="39">
        <v>0.42</v>
      </c>
      <c r="D27" s="39">
        <v>0.42</v>
      </c>
      <c r="E27" s="39">
        <v>0.4</v>
      </c>
      <c r="F27" s="39">
        <v>0.41</v>
      </c>
      <c r="G27" s="39">
        <v>0.39</v>
      </c>
      <c r="H27" s="39">
        <v>0.41</v>
      </c>
      <c r="I27" s="40"/>
    </row>
    <row r="28" spans="1:9" ht="15.75">
      <c r="A28" s="37" t="s">
        <v>73</v>
      </c>
      <c r="B28" s="39">
        <v>0.27</v>
      </c>
      <c r="C28" s="39">
        <v>0.27</v>
      </c>
      <c r="D28" s="39">
        <v>0.27</v>
      </c>
      <c r="E28" s="39">
        <v>0.28</v>
      </c>
      <c r="F28" s="39">
        <v>0.29</v>
      </c>
      <c r="G28" s="39">
        <v>0.26</v>
      </c>
      <c r="H28" s="39">
        <v>0.28</v>
      </c>
      <c r="I28" s="40"/>
    </row>
    <row r="29" spans="1:9" ht="15.75">
      <c r="A29" s="37" t="s">
        <v>74</v>
      </c>
      <c r="B29" s="39">
        <v>0.28</v>
      </c>
      <c r="C29" s="39">
        <v>0.29</v>
      </c>
      <c r="D29" s="39">
        <v>0.31</v>
      </c>
      <c r="E29" s="39">
        <v>0.3</v>
      </c>
      <c r="F29" s="39">
        <v>0.31</v>
      </c>
      <c r="G29" s="39">
        <v>0.32</v>
      </c>
      <c r="H29" s="39">
        <v>0.34</v>
      </c>
      <c r="I29" s="40"/>
    </row>
    <row r="30" spans="1:9" ht="15.75">
      <c r="A30" s="37" t="s">
        <v>75</v>
      </c>
      <c r="B30" s="39">
        <v>0.6</v>
      </c>
      <c r="C30" s="39">
        <v>0.59</v>
      </c>
      <c r="D30" s="39">
        <v>0.57</v>
      </c>
      <c r="E30" s="39">
        <v>0.56</v>
      </c>
      <c r="F30" s="39">
        <v>0.54</v>
      </c>
      <c r="G30" s="39">
        <v>0.52</v>
      </c>
      <c r="H30" s="39">
        <v>0.51</v>
      </c>
      <c r="I30" s="40"/>
    </row>
    <row r="31" spans="1:9" ht="15.75">
      <c r="A31" s="37" t="s">
        <v>76</v>
      </c>
      <c r="B31" s="39">
        <v>0.06</v>
      </c>
      <c r="C31" s="39">
        <v>0.07</v>
      </c>
      <c r="D31" s="39">
        <v>0.07</v>
      </c>
      <c r="E31" s="39">
        <v>0.07</v>
      </c>
      <c r="F31" s="39">
        <v>0.07</v>
      </c>
      <c r="G31" s="39">
        <v>0.07</v>
      </c>
      <c r="H31" s="39">
        <v>0.07</v>
      </c>
      <c r="I31" s="40"/>
    </row>
    <row r="32" spans="1:9" ht="15.75">
      <c r="A32" s="37" t="s">
        <v>77</v>
      </c>
      <c r="B32" s="39">
        <v>0.14</v>
      </c>
      <c r="C32" s="39">
        <v>0.17</v>
      </c>
      <c r="D32" s="39">
        <v>0.16</v>
      </c>
      <c r="E32" s="39">
        <v>0.03</v>
      </c>
      <c r="F32" s="39">
        <v>0</v>
      </c>
      <c r="G32" s="39">
        <v>0</v>
      </c>
      <c r="H32" s="39">
        <v>0</v>
      </c>
      <c r="I32" s="40"/>
    </row>
    <row r="33" spans="1:9" ht="15.75">
      <c r="A33" s="37" t="s">
        <v>78</v>
      </c>
      <c r="B33" s="39">
        <f aca="true" t="shared" si="2" ref="B33:H33">SUM(B22:B32)+B20</f>
        <v>9.33</v>
      </c>
      <c r="C33" s="39">
        <f t="shared" si="2"/>
        <v>10.3</v>
      </c>
      <c r="D33" s="39">
        <f t="shared" si="2"/>
        <v>9.8</v>
      </c>
      <c r="E33" s="39">
        <f t="shared" si="2"/>
        <v>10.08</v>
      </c>
      <c r="F33" s="39">
        <f t="shared" si="2"/>
        <v>10.54</v>
      </c>
      <c r="G33" s="39">
        <f t="shared" si="2"/>
        <v>9.61</v>
      </c>
      <c r="H33" s="39">
        <f t="shared" si="2"/>
        <v>9.459999999999999</v>
      </c>
      <c r="I33" s="40"/>
    </row>
    <row r="34" spans="1:9" ht="15.75">
      <c r="A34" s="32"/>
      <c r="B34" s="39"/>
      <c r="C34" s="39"/>
      <c r="D34" s="39"/>
      <c r="E34" s="39"/>
      <c r="F34" s="42"/>
      <c r="G34" s="42"/>
      <c r="H34" s="39" t="s">
        <v>2</v>
      </c>
      <c r="I34" s="40"/>
    </row>
    <row r="35" spans="1:9" ht="15.75">
      <c r="A35" s="37" t="s">
        <v>79</v>
      </c>
      <c r="B35" s="39">
        <v>0.3</v>
      </c>
      <c r="C35" s="39">
        <v>0.33</v>
      </c>
      <c r="D35" s="39">
        <v>0.34</v>
      </c>
      <c r="E35" s="39">
        <v>0.34</v>
      </c>
      <c r="F35" s="39">
        <v>0.38</v>
      </c>
      <c r="G35" s="39">
        <v>0.39</v>
      </c>
      <c r="H35" s="39">
        <v>0.38</v>
      </c>
      <c r="I35" s="40"/>
    </row>
    <row r="36" spans="1:9" ht="15.75">
      <c r="A36" s="37" t="s">
        <v>80</v>
      </c>
      <c r="B36" s="39">
        <v>0.1</v>
      </c>
      <c r="C36" s="39">
        <v>0.12</v>
      </c>
      <c r="D36" s="39">
        <v>0.12</v>
      </c>
      <c r="E36" s="39">
        <v>0.13</v>
      </c>
      <c r="F36" s="39">
        <v>0.13</v>
      </c>
      <c r="G36" s="39">
        <v>0.14</v>
      </c>
      <c r="H36" s="39">
        <v>0.12</v>
      </c>
      <c r="I36" s="40"/>
    </row>
    <row r="37" spans="1:9" ht="15.75">
      <c r="A37" s="37" t="s">
        <v>81</v>
      </c>
      <c r="B37" s="39">
        <v>0.54</v>
      </c>
      <c r="C37" s="39">
        <v>0.55</v>
      </c>
      <c r="D37" s="39">
        <v>0.63</v>
      </c>
      <c r="E37" s="39">
        <v>0.64</v>
      </c>
      <c r="F37" s="39">
        <v>0.62</v>
      </c>
      <c r="G37" s="39">
        <v>0.71</v>
      </c>
      <c r="H37" s="39">
        <v>0.73</v>
      </c>
      <c r="I37" s="40"/>
    </row>
    <row r="38" spans="1:9" ht="15.75">
      <c r="A38" s="37" t="s">
        <v>82</v>
      </c>
      <c r="B38" s="39">
        <f aca="true" t="shared" si="3" ref="B38:H38">SUM(B35:B37)</f>
        <v>0.9400000000000001</v>
      </c>
      <c r="C38" s="39">
        <f t="shared" si="3"/>
        <v>1</v>
      </c>
      <c r="D38" s="39">
        <f t="shared" si="3"/>
        <v>1.09</v>
      </c>
      <c r="E38" s="39">
        <f t="shared" si="3"/>
        <v>1.11</v>
      </c>
      <c r="F38" s="39">
        <f t="shared" si="3"/>
        <v>1.13</v>
      </c>
      <c r="G38" s="39">
        <f t="shared" si="3"/>
        <v>1.24</v>
      </c>
      <c r="H38" s="39">
        <f t="shared" si="3"/>
        <v>1.23</v>
      </c>
      <c r="I38" s="40"/>
    </row>
    <row r="39" spans="1:9" ht="15.75">
      <c r="A39" s="32"/>
      <c r="B39" s="39"/>
      <c r="C39" s="39"/>
      <c r="D39" s="39"/>
      <c r="E39" s="39"/>
      <c r="F39" s="39"/>
      <c r="G39" s="39"/>
      <c r="H39" s="39"/>
      <c r="I39" s="40"/>
    </row>
    <row r="40" spans="1:9" ht="15.75">
      <c r="A40" s="37" t="s">
        <v>83</v>
      </c>
      <c r="B40" s="39">
        <f aca="true" t="shared" si="4" ref="B40:G40">+B33+B38</f>
        <v>10.27</v>
      </c>
      <c r="C40" s="39">
        <f t="shared" si="4"/>
        <v>11.3</v>
      </c>
      <c r="D40" s="39">
        <f t="shared" si="4"/>
        <v>10.89</v>
      </c>
      <c r="E40" s="39">
        <f t="shared" si="4"/>
        <v>11.19</v>
      </c>
      <c r="F40" s="39">
        <f t="shared" si="4"/>
        <v>11.669999999999998</v>
      </c>
      <c r="G40" s="39">
        <f t="shared" si="4"/>
        <v>10.85</v>
      </c>
      <c r="H40" s="39">
        <f>+H33+H38</f>
        <v>10.69</v>
      </c>
      <c r="I40" s="40"/>
    </row>
    <row r="41" spans="1:9" ht="15.75">
      <c r="A41" s="32"/>
      <c r="B41" s="39"/>
      <c r="C41" s="39"/>
      <c r="D41" s="39"/>
      <c r="E41" s="39"/>
      <c r="F41" s="39"/>
      <c r="G41" s="39"/>
      <c r="H41" s="39"/>
      <c r="I41" s="40"/>
    </row>
    <row r="42" spans="1:9" ht="15.75">
      <c r="A42" s="37" t="s">
        <v>38</v>
      </c>
      <c r="B42" s="39">
        <f aca="true" t="shared" si="5" ref="B42:G42">+B10-B40</f>
        <v>2.780000000000001</v>
      </c>
      <c r="C42" s="39">
        <f t="shared" si="5"/>
        <v>1.7699999999999996</v>
      </c>
      <c r="D42" s="39">
        <f t="shared" si="5"/>
        <v>2.210000000000001</v>
      </c>
      <c r="E42" s="39">
        <f t="shared" si="5"/>
        <v>3.8400000000000016</v>
      </c>
      <c r="F42" s="39">
        <f t="shared" si="5"/>
        <v>2.2900000000000027</v>
      </c>
      <c r="G42" s="39">
        <f t="shared" si="5"/>
        <v>5.389999999999999</v>
      </c>
      <c r="H42" s="39">
        <f>+H10-H40</f>
        <v>4.270000000000001</v>
      </c>
      <c r="I42" s="40"/>
    </row>
    <row r="43" spans="1:8" ht="6" customHeight="1">
      <c r="A43" s="34"/>
      <c r="B43" s="34"/>
      <c r="C43" s="34"/>
      <c r="D43" s="34"/>
      <c r="E43" s="34"/>
      <c r="F43" s="34"/>
      <c r="G43" s="34"/>
      <c r="H43" s="34"/>
    </row>
    <row r="44" spans="1:7" ht="15.75">
      <c r="A44" s="32"/>
      <c r="B44" s="38"/>
      <c r="C44" s="32"/>
      <c r="D44" s="32"/>
      <c r="E44" s="32"/>
      <c r="F44" s="32"/>
      <c r="G44" s="32"/>
    </row>
    <row r="45" spans="1:7" ht="15.75">
      <c r="A45" s="31" t="s">
        <v>84</v>
      </c>
      <c r="B45" s="38"/>
      <c r="C45" s="38"/>
      <c r="D45" s="38"/>
      <c r="E45" s="38"/>
      <c r="F45" s="38"/>
      <c r="G45" s="32"/>
    </row>
    <row r="46" spans="1:8" ht="4.5" customHeight="1">
      <c r="A46" s="34"/>
      <c r="B46" s="34"/>
      <c r="C46" s="34"/>
      <c r="D46" s="34"/>
      <c r="E46" s="34"/>
      <c r="F46" s="34"/>
      <c r="G46" s="34"/>
      <c r="H46" s="34"/>
    </row>
    <row r="47" spans="1:8" ht="15.75">
      <c r="A47" s="35" t="s">
        <v>3</v>
      </c>
      <c r="B47" s="36">
        <v>1993</v>
      </c>
      <c r="C47" s="36">
        <v>1994</v>
      </c>
      <c r="D47" s="36">
        <v>1995</v>
      </c>
      <c r="E47" s="36">
        <v>1996</v>
      </c>
      <c r="F47" s="36">
        <v>1997</v>
      </c>
      <c r="G47" s="36">
        <v>1998</v>
      </c>
      <c r="H47" s="36">
        <v>1999</v>
      </c>
    </row>
    <row r="48" spans="1:8" ht="4.5" customHeight="1">
      <c r="A48" s="34"/>
      <c r="B48" s="34"/>
      <c r="C48" s="34"/>
      <c r="D48" s="34"/>
      <c r="E48" s="34"/>
      <c r="F48" s="34"/>
      <c r="G48" s="34"/>
      <c r="H48" s="34"/>
    </row>
    <row r="49" spans="1:8" ht="15.75">
      <c r="A49" s="32"/>
      <c r="B49" s="37" t="s">
        <v>57</v>
      </c>
      <c r="C49" s="37" t="s">
        <v>2</v>
      </c>
      <c r="D49" s="31"/>
      <c r="E49" s="31" t="s">
        <v>85</v>
      </c>
      <c r="F49" s="32"/>
      <c r="G49" s="32"/>
      <c r="H49" s="32"/>
    </row>
    <row r="50" spans="1:8" ht="15.75">
      <c r="A50" s="37" t="s">
        <v>8</v>
      </c>
      <c r="B50" s="38"/>
      <c r="C50" s="38"/>
      <c r="D50" s="38"/>
      <c r="E50" s="38"/>
      <c r="F50" s="38"/>
      <c r="G50" s="32"/>
      <c r="H50" s="43"/>
    </row>
    <row r="51" spans="1:9" ht="15.75">
      <c r="A51" s="37" t="s">
        <v>9</v>
      </c>
      <c r="B51" s="39">
        <f aca="true" t="shared" si="6" ref="B51:G53">+B7</f>
        <v>11.74</v>
      </c>
      <c r="C51" s="39">
        <f t="shared" si="6"/>
        <v>11.84</v>
      </c>
      <c r="D51" s="39">
        <f t="shared" si="6"/>
        <v>11.91</v>
      </c>
      <c r="E51" s="39">
        <f t="shared" si="6"/>
        <v>13.89</v>
      </c>
      <c r="F51" s="39">
        <f t="shared" si="6"/>
        <v>12.77</v>
      </c>
      <c r="G51" s="39">
        <f t="shared" si="6"/>
        <v>15.07</v>
      </c>
      <c r="H51" s="39">
        <f>+H7</f>
        <v>13.77</v>
      </c>
      <c r="I51" s="40"/>
    </row>
    <row r="52" spans="1:9" ht="15.75">
      <c r="A52" s="37" t="s">
        <v>10</v>
      </c>
      <c r="B52" s="39">
        <f t="shared" si="6"/>
        <v>0.82</v>
      </c>
      <c r="C52" s="39">
        <f t="shared" si="6"/>
        <v>0.75</v>
      </c>
      <c r="D52" s="39">
        <f t="shared" si="6"/>
        <v>0.64</v>
      </c>
      <c r="E52" s="39">
        <f t="shared" si="6"/>
        <v>0.57</v>
      </c>
      <c r="F52" s="39">
        <f t="shared" si="6"/>
        <v>0.63</v>
      </c>
      <c r="G52" s="39">
        <f t="shared" si="6"/>
        <v>0.61</v>
      </c>
      <c r="H52" s="39">
        <f>+H8</f>
        <v>0.64</v>
      </c>
      <c r="I52" s="40"/>
    </row>
    <row r="53" spans="1:9" ht="15.75">
      <c r="A53" s="37" t="s">
        <v>59</v>
      </c>
      <c r="B53" s="39">
        <f t="shared" si="6"/>
        <v>0.49</v>
      </c>
      <c r="C53" s="39">
        <f t="shared" si="6"/>
        <v>0.48</v>
      </c>
      <c r="D53" s="39">
        <f t="shared" si="6"/>
        <v>0.55</v>
      </c>
      <c r="E53" s="39">
        <f t="shared" si="6"/>
        <v>0.57</v>
      </c>
      <c r="F53" s="39">
        <f t="shared" si="6"/>
        <v>0.56</v>
      </c>
      <c r="G53" s="39">
        <f t="shared" si="6"/>
        <v>0.56</v>
      </c>
      <c r="H53" s="39">
        <f>+H9</f>
        <v>0.55</v>
      </c>
      <c r="I53" s="40"/>
    </row>
    <row r="54" spans="1:9" ht="15.75">
      <c r="A54" s="37" t="s">
        <v>12</v>
      </c>
      <c r="B54" s="39">
        <f aca="true" t="shared" si="7" ref="B54:H54">SUM(B51:B53)</f>
        <v>13.05</v>
      </c>
      <c r="C54" s="39">
        <f t="shared" si="7"/>
        <v>13.07</v>
      </c>
      <c r="D54" s="39">
        <f t="shared" si="7"/>
        <v>13.100000000000001</v>
      </c>
      <c r="E54" s="39">
        <f t="shared" si="7"/>
        <v>15.030000000000001</v>
      </c>
      <c r="F54" s="39">
        <f t="shared" si="7"/>
        <v>13.96</v>
      </c>
      <c r="G54" s="39">
        <f t="shared" si="7"/>
        <v>16.24</v>
      </c>
      <c r="H54" s="39">
        <f t="shared" si="7"/>
        <v>14.96</v>
      </c>
      <c r="I54" s="40"/>
    </row>
    <row r="55" spans="1:9" ht="15.75">
      <c r="A55" s="32"/>
      <c r="B55" s="39"/>
      <c r="C55" s="39"/>
      <c r="D55" s="39"/>
      <c r="E55" s="39"/>
      <c r="F55" s="39"/>
      <c r="G55" s="39"/>
      <c r="H55" s="39"/>
      <c r="I55" s="40"/>
    </row>
    <row r="56" spans="1:9" ht="15.75">
      <c r="A56" s="37" t="s">
        <v>41</v>
      </c>
      <c r="B56" s="39"/>
      <c r="C56" s="39"/>
      <c r="D56" s="39"/>
      <c r="E56" s="39"/>
      <c r="F56" s="39"/>
      <c r="G56" s="39"/>
      <c r="H56" s="39"/>
      <c r="I56" s="40"/>
    </row>
    <row r="57" spans="1:9" ht="15.75">
      <c r="A57" s="37" t="s">
        <v>42</v>
      </c>
      <c r="B57" s="39">
        <f aca="true" t="shared" si="8" ref="B57:G57">+B33</f>
        <v>9.33</v>
      </c>
      <c r="C57" s="39">
        <f t="shared" si="8"/>
        <v>10.3</v>
      </c>
      <c r="D57" s="39">
        <f t="shared" si="8"/>
        <v>9.8</v>
      </c>
      <c r="E57" s="39">
        <f t="shared" si="8"/>
        <v>10.08</v>
      </c>
      <c r="F57" s="39">
        <f t="shared" si="8"/>
        <v>10.54</v>
      </c>
      <c r="G57" s="39">
        <f t="shared" si="8"/>
        <v>9.61</v>
      </c>
      <c r="H57" s="39">
        <f>+H33</f>
        <v>9.459999999999999</v>
      </c>
      <c r="I57" s="40"/>
    </row>
    <row r="58" spans="1:9" ht="15.75">
      <c r="A58" s="37" t="s">
        <v>33</v>
      </c>
      <c r="B58" s="39">
        <f aca="true" t="shared" si="9" ref="B58:G59">+B35</f>
        <v>0.3</v>
      </c>
      <c r="C58" s="39">
        <f t="shared" si="9"/>
        <v>0.33</v>
      </c>
      <c r="D58" s="39">
        <f t="shared" si="9"/>
        <v>0.34</v>
      </c>
      <c r="E58" s="39">
        <f t="shared" si="9"/>
        <v>0.34</v>
      </c>
      <c r="F58" s="39">
        <f t="shared" si="9"/>
        <v>0.38</v>
      </c>
      <c r="G58" s="39">
        <f t="shared" si="9"/>
        <v>0.39</v>
      </c>
      <c r="H58" s="39">
        <f>+H35</f>
        <v>0.38</v>
      </c>
      <c r="I58" s="40"/>
    </row>
    <row r="59" spans="1:9" ht="15.75">
      <c r="A59" s="37" t="s">
        <v>34</v>
      </c>
      <c r="B59" s="39">
        <f t="shared" si="9"/>
        <v>0.1</v>
      </c>
      <c r="C59" s="39">
        <f t="shared" si="9"/>
        <v>0.12</v>
      </c>
      <c r="D59" s="39">
        <f t="shared" si="9"/>
        <v>0.12</v>
      </c>
      <c r="E59" s="39">
        <f t="shared" si="9"/>
        <v>0.13</v>
      </c>
      <c r="F59" s="39">
        <f t="shared" si="9"/>
        <v>0.13</v>
      </c>
      <c r="G59" s="39">
        <f t="shared" si="9"/>
        <v>0.14</v>
      </c>
      <c r="H59" s="39">
        <f>+H36</f>
        <v>0.12</v>
      </c>
      <c r="I59" s="40"/>
    </row>
    <row r="60" spans="1:9" ht="15.75">
      <c r="A60" s="37" t="s">
        <v>86</v>
      </c>
      <c r="B60" s="39">
        <v>1.36</v>
      </c>
      <c r="C60" s="39">
        <v>1.39</v>
      </c>
      <c r="D60" s="39">
        <v>1.42</v>
      </c>
      <c r="E60" s="39">
        <v>1.4</v>
      </c>
      <c r="F60" s="39">
        <v>1.48</v>
      </c>
      <c r="G60" s="39">
        <v>1.34</v>
      </c>
      <c r="H60" s="39">
        <v>1.44</v>
      </c>
      <c r="I60" s="40"/>
    </row>
    <row r="61" spans="1:9" ht="15.75">
      <c r="A61" s="37" t="s">
        <v>87</v>
      </c>
      <c r="B61" s="39">
        <v>0.05</v>
      </c>
      <c r="C61" s="39">
        <v>0.08</v>
      </c>
      <c r="D61" s="39">
        <v>0.09</v>
      </c>
      <c r="E61" s="39">
        <v>0.08</v>
      </c>
      <c r="F61" s="39">
        <v>0.09</v>
      </c>
      <c r="G61" s="39">
        <v>0.08</v>
      </c>
      <c r="H61" s="39">
        <v>0.07</v>
      </c>
      <c r="I61" s="40"/>
    </row>
    <row r="62" spans="1:9" ht="15.75">
      <c r="A62" s="37" t="s">
        <v>88</v>
      </c>
      <c r="B62" s="39">
        <v>0.61</v>
      </c>
      <c r="C62" s="39">
        <v>0.64</v>
      </c>
      <c r="D62" s="39">
        <v>0.65</v>
      </c>
      <c r="E62" s="39">
        <v>0.61</v>
      </c>
      <c r="F62" s="39">
        <v>0.69</v>
      </c>
      <c r="G62" s="39">
        <v>0.56</v>
      </c>
      <c r="H62" s="39">
        <v>0.57</v>
      </c>
      <c r="I62" s="40"/>
    </row>
    <row r="63" spans="1:9" ht="15.75">
      <c r="A63" s="37" t="s">
        <v>89</v>
      </c>
      <c r="B63" s="39">
        <v>0.01</v>
      </c>
      <c r="C63" s="39">
        <v>0.01</v>
      </c>
      <c r="D63" s="39">
        <v>0.01</v>
      </c>
      <c r="E63" s="39">
        <v>0.01</v>
      </c>
      <c r="F63" s="39">
        <v>0.01</v>
      </c>
      <c r="G63" s="39">
        <v>0.01</v>
      </c>
      <c r="H63" s="39">
        <v>0.01</v>
      </c>
      <c r="I63" s="40"/>
    </row>
    <row r="64" spans="1:9" ht="15.75">
      <c r="A64" s="37" t="s">
        <v>90</v>
      </c>
      <c r="B64" s="39">
        <v>0.32</v>
      </c>
      <c r="C64" s="39">
        <v>0.33</v>
      </c>
      <c r="D64" s="39">
        <v>0.45</v>
      </c>
      <c r="E64" s="39">
        <v>0.45</v>
      </c>
      <c r="F64" s="39">
        <v>0.44</v>
      </c>
      <c r="G64" s="39">
        <v>0.43</v>
      </c>
      <c r="H64" s="39">
        <v>0.43</v>
      </c>
      <c r="I64" s="40"/>
    </row>
    <row r="65" spans="1:9" ht="15.75">
      <c r="A65" s="37" t="s">
        <v>48</v>
      </c>
      <c r="B65" s="39">
        <f aca="true" t="shared" si="10" ref="B65:H65">SUM(B57:B64)</f>
        <v>12.08</v>
      </c>
      <c r="C65" s="39">
        <f t="shared" si="10"/>
        <v>13.200000000000001</v>
      </c>
      <c r="D65" s="39">
        <f t="shared" si="10"/>
        <v>12.879999999999999</v>
      </c>
      <c r="E65" s="39">
        <f t="shared" si="10"/>
        <v>13.1</v>
      </c>
      <c r="F65" s="39">
        <f t="shared" si="10"/>
        <v>13.76</v>
      </c>
      <c r="G65" s="39">
        <f t="shared" si="10"/>
        <v>12.56</v>
      </c>
      <c r="H65" s="39">
        <f t="shared" si="10"/>
        <v>12.479999999999999</v>
      </c>
      <c r="I65" s="40"/>
    </row>
    <row r="66" spans="1:9" ht="15.75">
      <c r="A66" s="32"/>
      <c r="B66" s="39"/>
      <c r="C66" s="44" t="s">
        <v>2</v>
      </c>
      <c r="D66" s="42"/>
      <c r="E66" s="42"/>
      <c r="F66" s="42"/>
      <c r="G66" s="42"/>
      <c r="H66" s="42"/>
      <c r="I66" s="40"/>
    </row>
    <row r="67" spans="1:9" ht="15.75">
      <c r="A67" s="37" t="s">
        <v>49</v>
      </c>
      <c r="B67" s="39">
        <f aca="true" t="shared" si="11" ref="B67:G67">+B54-B65</f>
        <v>0.9700000000000006</v>
      </c>
      <c r="C67" s="39">
        <f t="shared" si="11"/>
        <v>-0.13000000000000078</v>
      </c>
      <c r="D67" s="39">
        <f t="shared" si="11"/>
        <v>0.22000000000000242</v>
      </c>
      <c r="E67" s="39">
        <f t="shared" si="11"/>
        <v>1.9300000000000015</v>
      </c>
      <c r="F67" s="39">
        <f t="shared" si="11"/>
        <v>0.20000000000000107</v>
      </c>
      <c r="G67" s="39">
        <f t="shared" si="11"/>
        <v>3.679999999999998</v>
      </c>
      <c r="H67" s="39">
        <f>+H54-H65</f>
        <v>2.480000000000002</v>
      </c>
      <c r="I67" s="40"/>
    </row>
    <row r="68" spans="1:8" ht="4.5" customHeight="1">
      <c r="A68" s="34"/>
      <c r="B68" s="34"/>
      <c r="C68" s="34"/>
      <c r="D68" s="34"/>
      <c r="E68" s="34"/>
      <c r="F68" s="34"/>
      <c r="G68" s="34"/>
      <c r="H68" s="34"/>
    </row>
    <row r="69" spans="1:14" ht="15.75">
      <c r="A69" s="31" t="s">
        <v>91</v>
      </c>
      <c r="B69" s="38"/>
      <c r="C69" s="32"/>
      <c r="D69" s="32"/>
      <c r="E69" s="38"/>
      <c r="F69" s="32"/>
      <c r="G69" s="32"/>
      <c r="I69" s="43"/>
      <c r="J69" s="43"/>
      <c r="K69" s="43"/>
      <c r="L69" s="43"/>
      <c r="M69" s="43"/>
      <c r="N69" s="43"/>
    </row>
    <row r="70" spans="1:14" ht="15.75">
      <c r="A70" s="31" t="s">
        <v>92</v>
      </c>
      <c r="B70" s="38"/>
      <c r="C70" s="32"/>
      <c r="D70" s="32"/>
      <c r="E70" s="38"/>
      <c r="F70" s="32"/>
      <c r="G70" s="32"/>
      <c r="I70" s="43"/>
      <c r="J70" s="43"/>
      <c r="K70" s="43"/>
      <c r="L70" s="43"/>
      <c r="M70" s="43"/>
      <c r="N70" s="43"/>
    </row>
    <row r="71" spans="1:14" ht="15.75">
      <c r="A71" s="37" t="s">
        <v>2</v>
      </c>
      <c r="B71" s="38"/>
      <c r="C71" s="38"/>
      <c r="D71" s="38"/>
      <c r="E71" s="38"/>
      <c r="F71" s="32"/>
      <c r="G71" s="32"/>
      <c r="I71" s="43"/>
      <c r="J71" s="43"/>
      <c r="K71" s="43"/>
      <c r="L71" s="43"/>
      <c r="M71" s="43"/>
      <c r="N71" s="43"/>
    </row>
    <row r="72" spans="1:14" ht="15.75">
      <c r="A72" s="32"/>
      <c r="B72" s="38"/>
      <c r="C72" s="38"/>
      <c r="D72" s="38"/>
      <c r="E72" s="38"/>
      <c r="F72" s="38"/>
      <c r="G72" s="38"/>
      <c r="H72" s="43"/>
      <c r="I72" s="43"/>
      <c r="J72" s="43"/>
      <c r="K72" s="43"/>
      <c r="L72" s="43"/>
      <c r="M72" s="43"/>
      <c r="N72" s="43"/>
    </row>
    <row r="73" spans="1:14" ht="15.75">
      <c r="A73" s="32"/>
      <c r="B73" s="38"/>
      <c r="C73" s="38"/>
      <c r="D73" s="38"/>
      <c r="E73" s="38"/>
      <c r="F73" s="38"/>
      <c r="G73" s="38"/>
      <c r="H73" s="43"/>
      <c r="I73" s="43"/>
      <c r="J73" s="43"/>
      <c r="K73" s="43"/>
      <c r="L73" s="43"/>
      <c r="M73" s="43"/>
      <c r="N73" s="43"/>
    </row>
    <row r="74" spans="1:14" ht="15.75">
      <c r="A74" s="32"/>
      <c r="B74" s="38"/>
      <c r="C74" s="38"/>
      <c r="D74" s="38"/>
      <c r="E74" s="38"/>
      <c r="F74" s="38"/>
      <c r="G74" s="38"/>
      <c r="H74" s="43"/>
      <c r="I74" s="43"/>
      <c r="J74" s="43"/>
      <c r="K74" s="43"/>
      <c r="L74" s="43"/>
      <c r="M74" s="43"/>
      <c r="N74" s="43"/>
    </row>
    <row r="75" spans="2:14" ht="15.75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</row>
    <row r="76" spans="2:14" ht="15.75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</row>
    <row r="77" spans="2:14" ht="15.75"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</row>
    <row r="78" spans="2:14" ht="15.75"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</row>
    <row r="79" spans="2:14" ht="15.75"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</row>
    <row r="80" spans="2:14" ht="15.75"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</row>
    <row r="81" spans="2:14" ht="15.7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</row>
    <row r="82" spans="2:14" ht="15.75"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</row>
    <row r="83" spans="2:14" ht="15.7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</row>
    <row r="84" spans="2:14" ht="15.7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2:14" ht="15.7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</row>
    <row r="86" spans="2:14" ht="15.75"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</row>
    <row r="87" spans="2:14" ht="15.75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</row>
    <row r="88" spans="2:14" ht="15.75"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</row>
    <row r="89" spans="2:14" ht="15.75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</row>
    <row r="90" spans="2:14" ht="15.75"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2:14" ht="15.75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2:14" ht="15.75"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</row>
    <row r="93" spans="2:14" ht="15.75"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  <row r="94" spans="2:14" ht="15.75"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2:14" ht="15.75"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</row>
    <row r="96" spans="2:14" ht="15.75"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</row>
    <row r="97" spans="2:14" ht="15.75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</row>
    <row r="98" spans="2:14" ht="15.75"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</row>
    <row r="99" spans="2:14" ht="15.75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2:14" ht="15.75"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</row>
    <row r="101" spans="2:14" ht="15.75"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2:14" ht="15.75"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</row>
    <row r="103" spans="2:14" ht="15.75"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2:14" ht="15.75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2:14" ht="15.75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</row>
    <row r="106" spans="2:14" ht="15.75"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</row>
    <row r="107" spans="2:14" ht="15.75"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</row>
    <row r="108" spans="2:14" ht="15.7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</row>
    <row r="109" spans="2:14" ht="15.7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</row>
    <row r="110" spans="2:14" ht="15.7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</row>
    <row r="111" spans="2:14" ht="15.7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</row>
    <row r="112" spans="2:14" ht="15.7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</row>
    <row r="113" spans="2:14" ht="15.7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</row>
    <row r="114" spans="2:14" ht="15.7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</row>
    <row r="115" spans="2:14" ht="15.7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2:14" ht="15.75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2:14" ht="15.75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</row>
    <row r="118" spans="2:14" ht="15.75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</row>
    <row r="119" spans="2:14" ht="15.75"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</row>
    <row r="120" spans="2:14" ht="15.75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</row>
    <row r="121" spans="2:14" ht="15.75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</row>
    <row r="122" spans="2:14" ht="15.75"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</row>
    <row r="123" spans="2:14" ht="15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5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5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5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5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5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5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5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5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5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5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  <row r="134" spans="2:14" ht="15.75"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</row>
    <row r="135" spans="2:14" ht="15.75"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</row>
    <row r="136" spans="2:14" ht="15.75"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</row>
    <row r="137" spans="2:14" ht="15.75"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</row>
    <row r="138" spans="2:14" ht="15.75"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</row>
    <row r="139" spans="2:14" ht="15.75"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</row>
    <row r="140" spans="2:14" ht="15.75"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</row>
    <row r="141" spans="2:14" ht="15.75"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</row>
    <row r="142" spans="2:14" ht="15.75"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</row>
    <row r="143" spans="2:14" ht="15.75"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</row>
    <row r="144" spans="2:14" ht="15.75"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</row>
    <row r="145" spans="2:14" ht="15.75"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</row>
    <row r="146" spans="2:14" ht="15.75"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</row>
    <row r="147" spans="2:14" ht="15.75"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</row>
    <row r="148" spans="2:14" ht="15.75"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</row>
    <row r="149" spans="2:14" ht="15.75"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</row>
    <row r="150" spans="2:14" ht="15.75"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</row>
    <row r="151" spans="2:14" ht="15.75"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</row>
    <row r="152" spans="2:14" ht="15.75"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</row>
    <row r="153" spans="2:14" ht="15.75"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</row>
    <row r="154" spans="2:14" ht="15.75"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14" ht="15.75"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</row>
    <row r="156" spans="2:14" ht="15.75"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</row>
    <row r="157" spans="2:14" ht="15.75"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</row>
    <row r="158" spans="2:14" ht="15.75"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</row>
    <row r="159" spans="2:14" ht="15.75"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</row>
    <row r="160" spans="2:14" ht="15.75"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</row>
    <row r="161" spans="2:14" ht="15.7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</row>
    <row r="162" spans="2:14" ht="15.75"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</row>
    <row r="163" spans="2:14" ht="15.75"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</row>
    <row r="164" spans="2:14" ht="15.75"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2:14" ht="15.75"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2:14" ht="15.75"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2:14" ht="15.75"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2:14" ht="15.75"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2:14" ht="15.75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2:14" ht="15.75"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2:14" ht="15.75"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2:14" ht="15.75"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2:14" ht="15.75"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2:14" ht="15.75"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2:14" ht="15.75"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2:14" ht="15.75"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2:14" ht="15.75"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2:14" ht="15.75"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2:14" ht="15.75"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2:14" ht="15.75"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2:14" ht="15.75"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2:14" ht="15.75"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2:14" ht="15.75"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2:14" ht="15.75"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2:14" ht="15.75"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2:14" ht="15.75"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2:14" ht="15.75"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2:14" ht="15.75"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2:14" ht="15.75"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2:14" ht="15.75"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2:14" ht="15.75"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2:14" ht="15.75"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2:14" ht="15.75"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2:14" ht="15.75"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2:14" ht="15.75"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2:14" ht="15.75"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2:14" ht="15.75"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2:14" ht="15.75"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2:14" ht="15.75"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2:14" ht="15.75"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2:14" ht="15.75"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2:14" ht="15.75"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2:14" ht="15.75"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2:14" ht="15.75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2:14" ht="15.75"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2:14" ht="15.75"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2:14" ht="15.75"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2:14" ht="15.75"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2:14" ht="15.75"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2:14" ht="15.75"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2:14" ht="15.75"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2:14" ht="15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2:14" ht="15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2:14" ht="15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2:14" ht="15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2:14" ht="15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2:14" ht="15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2:14" ht="15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2:14" ht="15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</sheetData>
  <printOptions/>
  <pageMargins left="0.5" right="0.5" top="0.5" bottom="0.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Linda Beeler</cp:lastModifiedBy>
  <dcterms:created xsi:type="dcterms:W3CDTF">1999-11-24T02:52:47Z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