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20" windowWidth="15330" windowHeight="4365" activeTab="0"/>
  </bookViews>
  <sheets>
    <sheet name="Table 1" sheetId="1" r:id="rId1"/>
  </sheets>
  <definedNames>
    <definedName name="_xlnm.Print_Area" localSheetId="0">'Table 1'!$A$1:$C$55</definedName>
  </definedNames>
  <calcPr fullCalcOnLoad="1" iterate="1" iterateCount="2000" iterateDelta="0.001"/>
</workbook>
</file>

<file path=xl/sharedStrings.xml><?xml version="1.0" encoding="utf-8"?>
<sst xmlns="http://schemas.openxmlformats.org/spreadsheetml/2006/main" count="41" uniqueCount="28">
  <si>
    <t>Production</t>
  </si>
  <si>
    <t>Imports</t>
  </si>
  <si>
    <t>Disappearance</t>
  </si>
  <si>
    <t xml:space="preserve"> Human consumption</t>
  </si>
  <si>
    <t>Total</t>
  </si>
  <si>
    <t>Exports</t>
  </si>
  <si>
    <t>1/ Forecast</t>
  </si>
  <si>
    <t xml:space="preserve"> Miscellaneous</t>
  </si>
  <si>
    <t xml:space="preserve">    2010/11 </t>
  </si>
  <si>
    <t xml:space="preserve">    2011/12   1/</t>
  </si>
  <si>
    <t xml:space="preserve">  Imports for consumption</t>
  </si>
  <si>
    <t xml:space="preserve">  Imports for other uses (includes IMMEX)</t>
  </si>
  <si>
    <t xml:space="preserve"> Other deliveries (IMMEX)</t>
  </si>
  <si>
    <t xml:space="preserve"> Exports to the United States &amp; Puerto Rico</t>
  </si>
  <si>
    <t xml:space="preserve">                          1,000 metric tons, tel quel/actual weight</t>
  </si>
  <si>
    <t xml:space="preserve">                          1,000 metric tons, raw value</t>
  </si>
  <si>
    <t xml:space="preserve"> Exports to other countries</t>
  </si>
  <si>
    <t>Total Supply</t>
  </si>
  <si>
    <t xml:space="preserve">Table 1 -- Mexico: sugar production and supply, and sugar and HFCS utilization </t>
  </si>
  <si>
    <t>Fiscal year (Oct/Sept)</t>
  </si>
  <si>
    <t>Beginning stocks</t>
  </si>
  <si>
    <t>Total use</t>
  </si>
  <si>
    <t>Ending stocks</t>
  </si>
  <si>
    <t>Total supply</t>
  </si>
  <si>
    <t>Stocks-to-human Consumption</t>
  </si>
  <si>
    <t>Stocks-to-use</t>
  </si>
  <si>
    <t>High fuctose corn syrup consumption (dry weight)</t>
  </si>
  <si>
    <r>
      <t xml:space="preserve">Source: USDA, WASDE and ERS, MTED, </t>
    </r>
    <r>
      <rPr>
        <i/>
        <sz val="10"/>
        <rFont val="Arial"/>
        <family val="2"/>
      </rPr>
      <t>Sugar and Sweeteners Outlook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</si>
</sst>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 quotePrefix="1">
      <alignment horizontal="left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 quotePrefix="1">
      <alignment horizontal="center"/>
    </xf>
    <xf numFmtId="164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workbookViewId="0" topLeftCell="A1">
      <pane xSplit="1" ySplit="5" topLeftCell="B2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C55"/>
    </sheetView>
  </sheetViews>
  <sheetFormatPr defaultColWidth="9.140625" defaultRowHeight="12.75"/>
  <cols>
    <col min="1" max="1" width="39.140625" style="0" customWidth="1"/>
    <col min="2" max="3" width="27.421875" style="0" customWidth="1"/>
    <col min="17" max="18" width="12.421875" style="0" bestFit="1" customWidth="1"/>
  </cols>
  <sheetData>
    <row r="1" s="2" customFormat="1" ht="12.75">
      <c r="A1" s="1" t="s">
        <v>18</v>
      </c>
    </row>
    <row r="3" spans="1:3" s="2" customFormat="1" ht="12.75">
      <c r="A3" s="2" t="s">
        <v>19</v>
      </c>
      <c r="B3" s="11" t="s">
        <v>8</v>
      </c>
      <c r="C3" s="11" t="s">
        <v>9</v>
      </c>
    </row>
    <row r="5" ht="12.75">
      <c r="B5" s="3" t="s">
        <v>15</v>
      </c>
    </row>
    <row r="7" spans="1:3" ht="12.75">
      <c r="A7" t="s">
        <v>20</v>
      </c>
      <c r="B7" s="7">
        <f>B29*1.06</f>
        <v>973.0000000000034</v>
      </c>
      <c r="C7" s="7">
        <f>B25</f>
        <v>805.50036</v>
      </c>
    </row>
    <row r="8" spans="1:3" ht="12.75">
      <c r="A8" t="s">
        <v>0</v>
      </c>
      <c r="B8" s="7">
        <f>B30*1.06</f>
        <v>5494.51</v>
      </c>
      <c r="C8" s="7">
        <f>1.06*C30</f>
        <v>5300</v>
      </c>
    </row>
    <row r="9" spans="1:3" ht="12.75">
      <c r="A9" t="s">
        <v>1</v>
      </c>
      <c r="B9" s="7">
        <f>B10+B11</f>
        <v>306.50854000000004</v>
      </c>
      <c r="C9" s="7">
        <f>1.06*C31</f>
        <v>405.49558</v>
      </c>
    </row>
    <row r="10" spans="1:3" ht="12.75">
      <c r="A10" t="s">
        <v>10</v>
      </c>
      <c r="B10" s="7">
        <f>B32*1.06</f>
        <v>113.89488</v>
      </c>
      <c r="C10" s="7">
        <f>C32*1.06</f>
        <v>224.05856000000003</v>
      </c>
    </row>
    <row r="11" spans="1:3" ht="12.75">
      <c r="A11" t="s">
        <v>11</v>
      </c>
      <c r="B11" s="7">
        <f>B33*1.06</f>
        <v>192.61366</v>
      </c>
      <c r="C11" s="7">
        <f>C33*1.06</f>
        <v>181.43702000000002</v>
      </c>
    </row>
    <row r="12" spans="2:3" ht="12.75">
      <c r="B12" s="4"/>
      <c r="C12" s="9"/>
    </row>
    <row r="13" spans="1:3" ht="12.75">
      <c r="A13" t="s">
        <v>17</v>
      </c>
      <c r="B13" s="7">
        <f>B7+B8+B9</f>
        <v>6774.018540000004</v>
      </c>
      <c r="C13" s="7">
        <f>C7+C8+C9</f>
        <v>6510.99594</v>
      </c>
    </row>
    <row r="14" spans="2:3" ht="12.75">
      <c r="B14" s="8"/>
      <c r="C14" s="10"/>
    </row>
    <row r="15" spans="1:3" ht="12.75">
      <c r="A15" t="s">
        <v>2</v>
      </c>
      <c r="B15" s="8"/>
      <c r="C15" s="10"/>
    </row>
    <row r="16" spans="1:3" ht="12.75">
      <c r="A16" t="s">
        <v>3</v>
      </c>
      <c r="B16" s="7">
        <f>B38*1.06</f>
        <v>4186.9819800000005</v>
      </c>
      <c r="C16" s="7">
        <f>1.06*C38</f>
        <v>4252.23664</v>
      </c>
    </row>
    <row r="17" spans="1:3" ht="12.75">
      <c r="A17" t="s">
        <v>12</v>
      </c>
      <c r="B17" s="7">
        <f>B39*1.06</f>
        <v>310.34574000000003</v>
      </c>
      <c r="C17" s="7">
        <v>300</v>
      </c>
    </row>
    <row r="18" spans="1:3" ht="12.75">
      <c r="A18" t="s">
        <v>7</v>
      </c>
      <c r="B18" s="7">
        <f>B13-B25-B21-B16-B17</f>
        <v>-86.3512799999965</v>
      </c>
      <c r="C18" s="7"/>
    </row>
    <row r="19" spans="1:3" ht="12.75">
      <c r="A19" t="s">
        <v>4</v>
      </c>
      <c r="B19" s="7">
        <f>B16+B17+B18</f>
        <v>4410.976440000004</v>
      </c>
      <c r="C19" s="7">
        <f>C16+C17+C18</f>
        <v>4552.23664</v>
      </c>
    </row>
    <row r="20" spans="2:4" ht="12.75">
      <c r="B20" s="8"/>
      <c r="C20" s="8"/>
      <c r="D20" s="4"/>
    </row>
    <row r="21" spans="1:3" ht="12.75">
      <c r="A21" t="s">
        <v>5</v>
      </c>
      <c r="B21" s="7">
        <f>1.06*B43</f>
        <v>1557.54174</v>
      </c>
      <c r="C21" s="7">
        <f>C13-C19-C25</f>
        <v>1023.2672391999997</v>
      </c>
    </row>
    <row r="22" spans="2:3" ht="12.75">
      <c r="B22" s="8"/>
      <c r="C22" s="8"/>
    </row>
    <row r="23" spans="1:3" ht="12.75">
      <c r="A23" t="s">
        <v>21</v>
      </c>
      <c r="B23" s="7">
        <f>B19+B21</f>
        <v>5968.518180000004</v>
      </c>
      <c r="C23" s="7">
        <f>C19+C21</f>
        <v>5575.5038792</v>
      </c>
    </row>
    <row r="24" spans="2:3" ht="12.75">
      <c r="B24" s="8"/>
      <c r="C24" s="8"/>
    </row>
    <row r="25" spans="1:3" ht="12.75">
      <c r="A25" t="s">
        <v>22</v>
      </c>
      <c r="B25" s="7">
        <f>B49*1.06</f>
        <v>805.50036</v>
      </c>
      <c r="C25" s="7">
        <f>0.22*C16</f>
        <v>935.4920608</v>
      </c>
    </row>
    <row r="27" ht="12.75">
      <c r="B27" s="3" t="s">
        <v>14</v>
      </c>
    </row>
    <row r="29" spans="1:3" ht="12.75">
      <c r="A29" t="s">
        <v>20</v>
      </c>
      <c r="B29" s="7">
        <v>917.92452830189</v>
      </c>
      <c r="C29" s="7">
        <f>B49</f>
        <v>759.906</v>
      </c>
    </row>
    <row r="30" spans="1:3" ht="12.75">
      <c r="A30" t="s">
        <v>0</v>
      </c>
      <c r="B30" s="7">
        <v>5183.5</v>
      </c>
      <c r="C30" s="7">
        <v>5000</v>
      </c>
    </row>
    <row r="31" spans="1:3" ht="12.75">
      <c r="A31" t="s">
        <v>1</v>
      </c>
      <c r="B31" s="7">
        <v>289.159</v>
      </c>
      <c r="C31" s="7">
        <f>C32+C33</f>
        <v>382.543</v>
      </c>
    </row>
    <row r="32" spans="1:3" ht="12.75">
      <c r="A32" t="s">
        <v>10</v>
      </c>
      <c r="B32" s="7">
        <v>107.448</v>
      </c>
      <c r="C32" s="7">
        <v>211.376</v>
      </c>
    </row>
    <row r="33" spans="1:3" ht="12.75">
      <c r="A33" t="s">
        <v>11</v>
      </c>
      <c r="B33" s="7">
        <f>B31-B32</f>
        <v>181.711</v>
      </c>
      <c r="C33" s="7">
        <v>171.167</v>
      </c>
    </row>
    <row r="34" spans="2:3" ht="12.75">
      <c r="B34" s="7"/>
      <c r="C34" s="7"/>
    </row>
    <row r="35" spans="1:3" ht="12.75">
      <c r="A35" t="s">
        <v>23</v>
      </c>
      <c r="B35" s="7">
        <f>B29+B30+B31</f>
        <v>6390.58352830189</v>
      </c>
      <c r="C35" s="7">
        <f>C29+C30+C31</f>
        <v>6142.449</v>
      </c>
    </row>
    <row r="36" spans="2:3" ht="12.75">
      <c r="B36" s="7"/>
      <c r="C36" s="7"/>
    </row>
    <row r="37" spans="1:3" ht="12.75">
      <c r="A37" t="s">
        <v>2</v>
      </c>
      <c r="B37" s="7"/>
      <c r="C37" s="4"/>
    </row>
    <row r="38" spans="1:3" ht="12.75">
      <c r="A38" t="s">
        <v>3</v>
      </c>
      <c r="B38" s="7">
        <v>3949.983</v>
      </c>
      <c r="C38" s="7">
        <v>4011.544</v>
      </c>
    </row>
    <row r="39" spans="1:3" ht="12.75">
      <c r="A39" t="s">
        <v>12</v>
      </c>
      <c r="B39" s="7">
        <v>292.779</v>
      </c>
      <c r="C39" s="7">
        <f>C17/1.06</f>
        <v>283.0188679245283</v>
      </c>
    </row>
    <row r="40" spans="1:3" ht="12.75">
      <c r="A40" t="s">
        <v>7</v>
      </c>
      <c r="B40" s="7">
        <f>B35-B49-B43-B38-B39</f>
        <v>-81.46347169811042</v>
      </c>
      <c r="C40" s="7"/>
    </row>
    <row r="41" spans="1:3" ht="12.75">
      <c r="A41" t="s">
        <v>4</v>
      </c>
      <c r="B41" s="7">
        <f>B38+B39+B40</f>
        <v>4161.29852830189</v>
      </c>
      <c r="C41" s="7">
        <f>C38+C39</f>
        <v>4294.562867924528</v>
      </c>
    </row>
    <row r="42" spans="2:3" ht="12.75">
      <c r="B42" s="7"/>
      <c r="C42" s="7"/>
    </row>
    <row r="43" spans="1:3" ht="12.75">
      <c r="A43" t="s">
        <v>5</v>
      </c>
      <c r="B43" s="7">
        <v>1469.379</v>
      </c>
      <c r="C43" s="7">
        <f>C35-C41-C49</f>
        <v>965.3464520754713</v>
      </c>
    </row>
    <row r="44" spans="1:3" ht="12.75">
      <c r="A44" t="s">
        <v>13</v>
      </c>
      <c r="B44" s="7">
        <v>1431.836</v>
      </c>
      <c r="C44" s="7">
        <f>C43-C45</f>
        <v>955.3464520754713</v>
      </c>
    </row>
    <row r="45" spans="1:3" ht="12.75">
      <c r="A45" t="s">
        <v>16</v>
      </c>
      <c r="B45" s="7">
        <f>B43-B44</f>
        <v>37.54299999999989</v>
      </c>
      <c r="C45" s="7">
        <v>10</v>
      </c>
    </row>
    <row r="46" spans="2:3" ht="12.75">
      <c r="B46" s="7"/>
      <c r="C46" s="7"/>
    </row>
    <row r="47" spans="1:3" ht="12.75">
      <c r="A47" t="s">
        <v>21</v>
      </c>
      <c r="B47" s="7">
        <f>B41+B43</f>
        <v>5630.67752830189</v>
      </c>
      <c r="C47" s="7">
        <f>C41+C43</f>
        <v>5259.90932</v>
      </c>
    </row>
    <row r="48" spans="2:3" ht="12.75">
      <c r="B48" s="7"/>
      <c r="C48" s="7"/>
    </row>
    <row r="49" spans="1:3" ht="12.75">
      <c r="A49" t="s">
        <v>22</v>
      </c>
      <c r="B49" s="7">
        <v>759.906</v>
      </c>
      <c r="C49" s="7">
        <f>0.22*C38</f>
        <v>882.53968</v>
      </c>
    </row>
    <row r="50" spans="2:3" ht="12.75">
      <c r="B50" s="8"/>
      <c r="C50" s="8"/>
    </row>
    <row r="51" spans="1:3" ht="12.75">
      <c r="A51" s="5" t="s">
        <v>24</v>
      </c>
      <c r="B51" s="12">
        <f>100*B49/B38</f>
        <v>19.2382093796353</v>
      </c>
      <c r="C51" s="12">
        <f>100*C25/C16</f>
        <v>22</v>
      </c>
    </row>
    <row r="52" spans="1:3" ht="12.75">
      <c r="A52" s="5" t="s">
        <v>25</v>
      </c>
      <c r="B52" s="12">
        <f>100*B49/B47</f>
        <v>13.495818152974103</v>
      </c>
      <c r="C52" s="12">
        <f>100*C25/C23</f>
        <v>16.778610168131188</v>
      </c>
    </row>
    <row r="53" spans="1:3" s="2" customFormat="1" ht="12.75">
      <c r="A53" s="1" t="s">
        <v>26</v>
      </c>
      <c r="B53" s="13">
        <v>1635.114</v>
      </c>
      <c r="C53" s="13">
        <v>1635</v>
      </c>
    </row>
    <row r="54" ht="12.75">
      <c r="A54" t="s">
        <v>6</v>
      </c>
    </row>
    <row r="55" ht="12.75">
      <c r="A55" t="s">
        <v>27</v>
      </c>
    </row>
    <row r="57" spans="2:3" ht="12.75">
      <c r="B57" s="6"/>
      <c r="C57" s="6"/>
    </row>
    <row r="65" spans="12:16" ht="12.75">
      <c r="L65">
        <v>4692.74</v>
      </c>
      <c r="M65">
        <v>22.674856083716445</v>
      </c>
      <c r="N65">
        <v>1194.9649156118567</v>
      </c>
      <c r="O65">
        <v>5097</v>
      </c>
      <c r="P65">
        <f>N65/O65</f>
        <v>0.2344447548777431</v>
      </c>
    </row>
    <row r="66" spans="12:18" ht="12.75">
      <c r="L66">
        <v>4861.74</v>
      </c>
      <c r="M66">
        <v>22.05138788051045</v>
      </c>
      <c r="N66">
        <v>1237.9649156118567</v>
      </c>
      <c r="O66">
        <v>5380</v>
      </c>
      <c r="P66">
        <f>N66/O66</f>
        <v>0.23010500290183208</v>
      </c>
      <c r="Q66">
        <f>L66^-4.8</f>
        <v>2.0109427095428954E-18</v>
      </c>
      <c r="R66">
        <f>P66/Q66</f>
        <v>1.1442643383616678E+17</v>
      </c>
    </row>
    <row r="67" spans="12:16" ht="12.75">
      <c r="L67">
        <v>4713.227</v>
      </c>
      <c r="M67">
        <v>28.70021590164625</v>
      </c>
      <c r="N67">
        <v>1583.9649156118567</v>
      </c>
      <c r="O67">
        <v>5257</v>
      </c>
      <c r="P67">
        <f>N67/O67</f>
        <v>0.3013058618245875</v>
      </c>
    </row>
    <row r="68" spans="12:16" ht="12.75">
      <c r="L68">
        <v>4648.878</v>
      </c>
      <c r="M68">
        <v>32.342718500758</v>
      </c>
      <c r="N68">
        <v>1785.9649156118567</v>
      </c>
      <c r="O68">
        <v>5260</v>
      </c>
      <c r="P68">
        <f>N68/O68</f>
        <v>0.33953705619997276</v>
      </c>
    </row>
  </sheetData>
  <printOptions/>
  <pageMargins left="0.75" right="0.75" top="1" bottom="1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Haley</dc:creator>
  <cp:keywords/>
  <dc:description/>
  <cp:lastModifiedBy>ejmccray</cp:lastModifiedBy>
  <cp:lastPrinted>2012-03-12T22:55:08Z</cp:lastPrinted>
  <dcterms:created xsi:type="dcterms:W3CDTF">2007-06-05T11:48:19Z</dcterms:created>
  <dcterms:modified xsi:type="dcterms:W3CDTF">2012-03-14T15:27:21Z</dcterms:modified>
  <cp:category/>
  <cp:version/>
  <cp:contentType/>
  <cp:contentStatus/>
</cp:coreProperties>
</file>