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90" windowHeight="8190" activeTab="0"/>
  </bookViews>
  <sheets>
    <sheet name="Table 1" sheetId="1" r:id="rId1"/>
  </sheets>
  <definedNames>
    <definedName name="_xlnm.Print_Area" localSheetId="0">'Table 1'!$A$1:$N$27</definedName>
  </definedNames>
  <calcPr fullCalcOnLoad="1"/>
</workbook>
</file>

<file path=xl/sharedStrings.xml><?xml version="1.0" encoding="utf-8"?>
<sst xmlns="http://schemas.openxmlformats.org/spreadsheetml/2006/main" count="57" uniqueCount="38">
  <si>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</si>
  <si>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</si>
  <si>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</si>
  <si>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</si>
  <si>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</si>
  <si>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</si>
  <si>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</si>
  <si>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</si>
  <si>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</si>
  <si>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</si>
  <si>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</si>
  <si>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</si>
  <si>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</si>
  <si>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</si>
  <si>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</si>
  <si>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</si>
  <si>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Seed, feed</t>
  </si>
  <si>
    <t>Bu./acre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</si>
  <si>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</si>
  <si>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</si>
  <si>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</si>
  <si>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t>Soybeans:  Quarterly U.S. supply and disappearance</t>
  </si>
  <si>
    <t>Crush, seed</t>
  </si>
  <si>
    <t>---</t>
  </si>
  <si>
    <t>2011/12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</si>
  <si>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</si>
  <si>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</si>
  <si>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</si>
  <si>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</si>
  <si>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</si>
  <si>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</si>
  <si>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</si>
  <si>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</si>
  <si>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</si>
  <si>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</si>
  <si>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</si>
  <si>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</si>
  <si>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2012/13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</si>
</sst>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4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hidden="1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0" t="s">
        <v>0</v>
      </c>
      <c r="C2" s="30"/>
      <c r="D2" s="3" t="s">
        <v>1</v>
      </c>
      <c r="E2" s="30" t="s">
        <v>36</v>
      </c>
      <c r="F2" s="30"/>
      <c r="G2" s="30"/>
      <c r="H2" s="30"/>
      <c r="I2" s="4"/>
      <c r="J2" s="30" t="s">
        <v>15</v>
      </c>
      <c r="K2" s="30"/>
      <c r="L2" s="30"/>
      <c r="M2" s="30"/>
    </row>
    <row r="3" spans="1:14" ht="15.75">
      <c r="A3" s="2" t="s">
        <v>28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16</v>
      </c>
      <c r="L3" s="5"/>
      <c r="M3" s="5"/>
      <c r="N3" s="3" t="s">
        <v>5</v>
      </c>
    </row>
    <row r="4" spans="1:14" ht="15.75">
      <c r="A4" s="27" t="s">
        <v>29</v>
      </c>
      <c r="B4" s="6"/>
      <c r="C4" s="6"/>
      <c r="D4" s="6"/>
      <c r="E4" s="21" t="s">
        <v>6</v>
      </c>
      <c r="F4" s="21" t="s">
        <v>7</v>
      </c>
      <c r="G4" s="21" t="s">
        <v>8</v>
      </c>
      <c r="H4" s="21" t="s">
        <v>9</v>
      </c>
      <c r="I4" s="7"/>
      <c r="J4" s="7"/>
      <c r="K4" s="7" t="s">
        <v>12</v>
      </c>
      <c r="L4" s="21" t="s">
        <v>11</v>
      </c>
      <c r="M4" s="21" t="s">
        <v>9</v>
      </c>
      <c r="N4" s="21" t="s">
        <v>6</v>
      </c>
    </row>
    <row r="5" spans="1:14" ht="15.75">
      <c r="A5" s="2"/>
      <c r="B5" s="31" t="s">
        <v>34</v>
      </c>
      <c r="C5" s="32"/>
      <c r="D5" s="25" t="s">
        <v>17</v>
      </c>
      <c r="F5" s="23"/>
      <c r="G5" s="23"/>
      <c r="J5" s="22" t="s">
        <v>35</v>
      </c>
      <c r="K5" s="22"/>
      <c r="L5" s="23"/>
      <c r="M5" s="23"/>
      <c r="N5" s="23"/>
    </row>
    <row r="6" spans="1:14" ht="15.75">
      <c r="A6" s="2" t="s">
        <v>18</v>
      </c>
      <c r="B6" s="29">
        <v>77.404</v>
      </c>
      <c r="C6" s="29">
        <v>76.61</v>
      </c>
      <c r="D6" s="29">
        <f>+F6/C6</f>
        <v>43.45621981464561</v>
      </c>
      <c r="E6" s="9">
        <v>150.885</v>
      </c>
      <c r="F6" s="28">
        <v>3329.181</v>
      </c>
      <c r="G6" s="28">
        <v>14.449</v>
      </c>
      <c r="H6" s="28">
        <f>SUM(E6:G6)</f>
        <v>3494.515</v>
      </c>
      <c r="I6" s="9"/>
      <c r="J6" s="28">
        <v>1648.043</v>
      </c>
      <c r="K6" s="28">
        <f>M6-J6-L6</f>
        <v>130.1500000000001</v>
      </c>
      <c r="L6" s="28">
        <v>1501.309</v>
      </c>
      <c r="M6" s="28">
        <f>+H6-N6</f>
        <v>3279.502</v>
      </c>
      <c r="N6" s="28">
        <v>215.013</v>
      </c>
    </row>
    <row r="7" spans="1:14" ht="18.75">
      <c r="A7" s="2" t="s">
        <v>19</v>
      </c>
      <c r="B7" s="29">
        <v>75.046</v>
      </c>
      <c r="C7" s="29">
        <v>73.776</v>
      </c>
      <c r="D7" s="29">
        <f>+F7/C7</f>
        <v>41.93130557362828</v>
      </c>
      <c r="E7" s="9">
        <f>+N6</f>
        <v>215.013</v>
      </c>
      <c r="F7" s="28">
        <f>F15</f>
        <v>3093.524</v>
      </c>
      <c r="G7" s="28">
        <f>G19</f>
        <v>16.1352383836245</v>
      </c>
      <c r="H7" s="28">
        <f>SUM(E7:G7)</f>
        <v>3324.6722383836245</v>
      </c>
      <c r="I7" s="9"/>
      <c r="J7" s="28">
        <v>1703</v>
      </c>
      <c r="K7" s="28">
        <f>M7-J7-L7</f>
        <v>90.4538823855737</v>
      </c>
      <c r="L7" s="28">
        <f>L19</f>
        <v>1361.848355998051</v>
      </c>
      <c r="M7" s="28">
        <f>+H7-N7</f>
        <v>3155.3022383836246</v>
      </c>
      <c r="N7" s="28">
        <f>N18</f>
        <v>169.37</v>
      </c>
    </row>
    <row r="8" spans="1:14" ht="18.75">
      <c r="A8" s="2" t="s">
        <v>20</v>
      </c>
      <c r="B8" s="29">
        <v>77.198</v>
      </c>
      <c r="C8" s="29">
        <v>76.104</v>
      </c>
      <c r="D8" s="29">
        <f>+F8/C8</f>
        <v>39.61681383370125</v>
      </c>
      <c r="E8" s="9">
        <f>N7</f>
        <v>169.37</v>
      </c>
      <c r="F8" s="28">
        <f>F22</f>
        <v>3014.998</v>
      </c>
      <c r="G8" s="28">
        <v>20</v>
      </c>
      <c r="H8" s="28">
        <f>SUM(E8:G8)</f>
        <v>3204.368</v>
      </c>
      <c r="I8" s="9"/>
      <c r="J8" s="28">
        <v>1605</v>
      </c>
      <c r="K8" s="28">
        <f>M8-J8-L8</f>
        <v>119.36799999999994</v>
      </c>
      <c r="L8" s="28">
        <v>1345</v>
      </c>
      <c r="M8" s="28">
        <f>+H8-N8</f>
        <v>3069.368</v>
      </c>
      <c r="N8" s="28">
        <v>135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21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0" t="s">
        <v>36</v>
      </c>
      <c r="F11" s="30"/>
      <c r="G11" s="30"/>
      <c r="H11" s="30"/>
      <c r="I11" s="4"/>
      <c r="J11" s="30" t="s">
        <v>15</v>
      </c>
      <c r="K11" s="30"/>
      <c r="L11" s="30"/>
      <c r="M11" s="30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22</v>
      </c>
      <c r="K12" s="5"/>
      <c r="L12" s="5"/>
      <c r="M12" s="5"/>
      <c r="N12" s="3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21" t="s">
        <v>8</v>
      </c>
      <c r="H13" s="21" t="s">
        <v>9</v>
      </c>
      <c r="I13" s="7"/>
      <c r="J13" s="21" t="s">
        <v>12</v>
      </c>
      <c r="K13" s="7"/>
      <c r="L13" s="21" t="s">
        <v>11</v>
      </c>
      <c r="M13" s="21" t="s">
        <v>9</v>
      </c>
      <c r="N13" s="21" t="s">
        <v>6</v>
      </c>
    </row>
    <row r="14" spans="1:14" ht="15.75">
      <c r="A14" s="2" t="s">
        <v>24</v>
      </c>
      <c r="B14" s="4"/>
      <c r="C14" s="4"/>
      <c r="D14" s="4"/>
      <c r="E14" s="12"/>
      <c r="F14" s="10"/>
      <c r="G14" s="12"/>
      <c r="H14" s="10"/>
      <c r="I14" s="10"/>
      <c r="J14" s="22" t="s">
        <v>35</v>
      </c>
      <c r="K14" s="12"/>
      <c r="L14" s="12"/>
      <c r="M14" s="12"/>
      <c r="N14" s="12"/>
    </row>
    <row r="15" spans="1:14" ht="15.75">
      <c r="A15" s="2" t="s">
        <v>30</v>
      </c>
      <c r="B15" s="4"/>
      <c r="C15" s="4"/>
      <c r="D15" s="4"/>
      <c r="E15" s="10">
        <v>215.013</v>
      </c>
      <c r="F15" s="14">
        <v>3093.524</v>
      </c>
      <c r="G15" s="12">
        <f>((12.31458+2.900991+5.307676)+(22.110741+2.856613+6.896872)+(13.507543+3.628463+7.880827))*2.204622/60</f>
        <v>2.8441205983722004</v>
      </c>
      <c r="H15" s="12">
        <f>SUM(E15:G15)</f>
        <v>3311.381120598372</v>
      </c>
      <c r="I15" s="10"/>
      <c r="J15" s="12">
        <f>M15-L15</f>
        <v>516.5955746809718</v>
      </c>
      <c r="K15" s="10"/>
      <c r="L15" s="12">
        <f>(1295.364+5258.759+5009.779)*2.204622/60</f>
        <v>424.90054591740005</v>
      </c>
      <c r="M15" s="12">
        <f>+H15-N15</f>
        <v>941.4961205983718</v>
      </c>
      <c r="N15" s="12">
        <v>2369.885</v>
      </c>
    </row>
    <row r="16" spans="1:14" ht="15.75">
      <c r="A16" s="2" t="s">
        <v>31</v>
      </c>
      <c r="B16" s="4"/>
      <c r="C16" s="4"/>
      <c r="D16" s="4"/>
      <c r="E16" s="10">
        <f>N15</f>
        <v>2369.885</v>
      </c>
      <c r="F16" s="14" t="s">
        <v>23</v>
      </c>
      <c r="G16" s="10">
        <f>((15.003981+5.165242+4.202625)+(14.931656+7.735794+4.388708)+(21.120822+6.262535+6.691503))*2.204622/60</f>
        <v>3.1416916574442</v>
      </c>
      <c r="H16" s="10">
        <f>SUM(E16:G16)</f>
        <v>2373.0266916574446</v>
      </c>
      <c r="I16" s="10"/>
      <c r="J16" s="10">
        <f>M16-L16</f>
        <v>523.9961548514923</v>
      </c>
      <c r="K16" s="10"/>
      <c r="L16" s="10">
        <f>(4053.801+4.190218+4683.243+0.104861+4173.597)*2.204622/60</f>
        <v>474.54253680595235</v>
      </c>
      <c r="M16" s="10">
        <f>+H16-N16</f>
        <v>998.5386916574446</v>
      </c>
      <c r="N16" s="10">
        <v>1374.488</v>
      </c>
    </row>
    <row r="17" spans="1:14" ht="15.75">
      <c r="A17" s="2" t="s">
        <v>32</v>
      </c>
      <c r="B17" s="4"/>
      <c r="C17" s="4"/>
      <c r="D17" s="4"/>
      <c r="E17" s="10">
        <f>N16</f>
        <v>1374.488</v>
      </c>
      <c r="F17" s="14" t="s">
        <v>23</v>
      </c>
      <c r="G17" s="10">
        <f>((42.393211+6.729166+11.886343)+(18.42517+7.399412+16.125367)+(20.737243+7.094669+14.289474))*2.204622/60</f>
        <v>5.3307780169035</v>
      </c>
      <c r="H17" s="10">
        <f>SUM(E17:G17)</f>
        <v>1379.8187780169035</v>
      </c>
      <c r="I17" s="10"/>
      <c r="J17" s="10">
        <f>M17-L17</f>
        <v>453.9034791290034</v>
      </c>
      <c r="K17" s="10"/>
      <c r="L17" s="10">
        <f>(3175.118+2023.666+1835.083)*2.204622/60</f>
        <v>258.45029888790003</v>
      </c>
      <c r="M17" s="10">
        <f>+H17-N17</f>
        <v>712.3537780169034</v>
      </c>
      <c r="N17" s="10">
        <v>667.465</v>
      </c>
    </row>
    <row r="18" spans="1:14" ht="15.75">
      <c r="A18" s="13" t="s">
        <v>33</v>
      </c>
      <c r="B18" s="4"/>
      <c r="C18" s="4"/>
      <c r="D18" s="4"/>
      <c r="E18" s="10">
        <f>N17</f>
        <v>667.465</v>
      </c>
      <c r="F18" s="14" t="s">
        <v>23</v>
      </c>
      <c r="G18" s="10">
        <f>(15.659304+11.404844+22.813478+24.251261+11.735073+14.514421+(9.013094+11.158599+10.592084))*2.204622/60</f>
        <v>4.818648110904601</v>
      </c>
      <c r="H18" s="10">
        <f>SUM(E18:G18)</f>
        <v>672.2836481109047</v>
      </c>
      <c r="I18" s="10"/>
      <c r="J18" s="10">
        <f>M18-L18</f>
        <v>298.958673724106</v>
      </c>
      <c r="K18" s="10"/>
      <c r="L18" s="10">
        <f>((0+1465.497)+(0.149503+2005.44)+(0.060275+2079.6))*2.204622/60</f>
        <v>203.95497438679863</v>
      </c>
      <c r="M18" s="10">
        <f>+H18-N18</f>
        <v>502.91364811090466</v>
      </c>
      <c r="N18" s="10">
        <v>169.37</v>
      </c>
    </row>
    <row r="19" spans="1:14" ht="15.75">
      <c r="A19" s="2" t="s">
        <v>9</v>
      </c>
      <c r="B19" s="4"/>
      <c r="C19" s="4"/>
      <c r="D19" s="4"/>
      <c r="E19" s="12"/>
      <c r="F19" s="14">
        <f>F15</f>
        <v>3093.524</v>
      </c>
      <c r="G19" s="11">
        <f>G15+G16+G17+G18</f>
        <v>16.1352383836245</v>
      </c>
      <c r="H19" s="10">
        <f>E15+F19+G19</f>
        <v>3324.6722383836245</v>
      </c>
      <c r="I19" s="10"/>
      <c r="J19" s="10">
        <f>J15+J16+J17+J18</f>
        <v>1793.4538823855737</v>
      </c>
      <c r="K19" s="10"/>
      <c r="L19" s="10">
        <f>L15+L16+L17+L18</f>
        <v>1361.848355998051</v>
      </c>
      <c r="M19" s="10">
        <f>M15+M16+M17+M18</f>
        <v>3155.302238383624</v>
      </c>
      <c r="N19" s="10"/>
    </row>
    <row r="20" spans="1:14" ht="15.75">
      <c r="A20" s="2"/>
      <c r="B20" s="4"/>
      <c r="C20" s="4"/>
      <c r="D20" s="4"/>
      <c r="E20" s="12"/>
      <c r="F20" s="14"/>
      <c r="G20" s="11"/>
      <c r="H20" s="10"/>
      <c r="I20" s="10"/>
      <c r="J20" s="10"/>
      <c r="K20" s="10"/>
      <c r="L20" s="10"/>
      <c r="M20" s="10"/>
      <c r="N20" s="10"/>
    </row>
    <row r="21" spans="1:14" ht="15.75">
      <c r="A21" s="2" t="s">
        <v>37</v>
      </c>
      <c r="B21" s="4"/>
      <c r="C21" s="4"/>
      <c r="D21" s="4"/>
      <c r="E21" s="12"/>
      <c r="F21" s="14"/>
      <c r="G21" s="11"/>
      <c r="H21" s="10"/>
      <c r="I21" s="10"/>
      <c r="J21" s="10"/>
      <c r="K21" s="10"/>
      <c r="L21" s="10"/>
      <c r="M21" s="10"/>
      <c r="N21" s="10"/>
    </row>
    <row r="22" spans="1:14" ht="18.75" customHeight="1">
      <c r="A22" s="2" t="s">
        <v>30</v>
      </c>
      <c r="B22" s="4"/>
      <c r="C22" s="4"/>
      <c r="D22" s="4"/>
      <c r="E22" s="12">
        <f>N18</f>
        <v>169.37</v>
      </c>
      <c r="F22" s="14">
        <v>3014.998</v>
      </c>
      <c r="G22" s="11">
        <f>(17.878923+14.400084+10.291065+14.56629+11.194323+16.104045+11.514174+9.262735+11.443715)*2.204622/60</f>
        <v>4.2863493307697995</v>
      </c>
      <c r="H22" s="12">
        <f>SUM(E22:G22)</f>
        <v>3188.65434933077</v>
      </c>
      <c r="I22" s="10"/>
      <c r="J22" s="12">
        <f>M22-L22</f>
        <v>603.4963867095553</v>
      </c>
      <c r="K22" s="10"/>
      <c r="L22" s="10">
        <f>(0.337636+2633.348+0.748724+7311.876+0.732471+6914.214)*2.204622/60</f>
        <v>619.5449626212146</v>
      </c>
      <c r="M22" s="12">
        <f>+H22-N22</f>
        <v>1223.04134933077</v>
      </c>
      <c r="N22" s="10">
        <v>1965.613</v>
      </c>
    </row>
    <row r="23" spans="1:14" ht="15.75">
      <c r="A23" s="1"/>
      <c r="B23" s="1"/>
      <c r="C23" s="1"/>
      <c r="D23" s="1"/>
      <c r="E23" s="15"/>
      <c r="F23" s="16"/>
      <c r="G23" s="15"/>
      <c r="H23" s="16"/>
      <c r="I23" s="16"/>
      <c r="J23" s="15"/>
      <c r="K23" s="15"/>
      <c r="L23" s="15"/>
      <c r="M23" s="15"/>
      <c r="N23" s="15"/>
    </row>
    <row r="24" spans="1:14" ht="18.75">
      <c r="A24" s="17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18"/>
      <c r="M24" s="4"/>
      <c r="N24" s="4"/>
    </row>
    <row r="25" spans="1:14" ht="18.75" customHeight="1">
      <c r="A25" s="2" t="s">
        <v>26</v>
      </c>
      <c r="B25" s="2"/>
      <c r="C25" s="2"/>
      <c r="D25" s="2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8.75" customHeight="1">
      <c r="A26" s="26" t="s">
        <v>27</v>
      </c>
      <c r="B26" s="2"/>
      <c r="C26" s="2"/>
      <c r="D26" s="2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.75">
      <c r="A27" s="2" t="s">
        <v>13</v>
      </c>
      <c r="B27" s="19">
        <f ca="1">NOW()</f>
        <v>41289.46940671296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5:18" ht="12.75">
      <c r="O28" s="24"/>
      <c r="P28" s="24"/>
      <c r="Q28" s="24"/>
      <c r="R28" s="24"/>
    </row>
    <row r="29" spans="15:18" ht="12.75">
      <c r="O29" s="24"/>
      <c r="P29" s="24"/>
      <c r="Q29" s="24"/>
      <c r="R29" s="24"/>
    </row>
    <row r="30" spans="15:18" ht="12.75">
      <c r="O30" s="24"/>
      <c r="P30" s="24"/>
      <c r="Q30" s="24"/>
      <c r="R30" s="24"/>
    </row>
    <row r="31" spans="15:18" ht="12.75">
      <c r="O31" s="24"/>
      <c r="P31" s="24"/>
      <c r="Q31" s="24"/>
      <c r="R31" s="24"/>
    </row>
    <row r="32" spans="6:18" ht="12.75">
      <c r="F32" s="20"/>
      <c r="O32" s="24"/>
      <c r="P32" s="24"/>
      <c r="Q32" s="24"/>
      <c r="R32" s="24"/>
    </row>
    <row r="33" spans="15:18" ht="12.75"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15:18" ht="12.75">
      <c r="O35" s="24"/>
      <c r="P35" s="24"/>
      <c r="Q35" s="24"/>
      <c r="R35" s="24"/>
    </row>
    <row r="36" spans="15:18" ht="12.75">
      <c r="O36" s="24"/>
      <c r="P36" s="24"/>
      <c r="Q36" s="24"/>
      <c r="R36" s="24"/>
    </row>
    <row r="37" spans="15:18" ht="12.75"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ht="12.75">
      <c r="O452" s="24"/>
    </row>
    <row r="453" ht="12.75">
      <c r="O453" s="24"/>
    </row>
    <row r="454" ht="12.75">
      <c r="O454" s="24"/>
    </row>
    <row r="455" ht="12.75">
      <c r="O455" s="24"/>
    </row>
    <row r="456" ht="12.75">
      <c r="O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Soybeans:  Annual US supply and disappearance</dc:title>
  <dc:subject>Economic Research Service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2012-10-18T18:23:14Z</cp:lastPrinted>
  <dcterms:created xsi:type="dcterms:W3CDTF">2007-04-12T13:44:57Z</dcterms:created>
  <dcterms:modified xsi:type="dcterms:W3CDTF">2013-01-15T16:16:12Z</dcterms:modified>
  <cp:category/>
  <cp:version/>
  <cp:contentType/>
  <cp:contentStatus/>
</cp:coreProperties>
</file>